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  <sheet name="PROYECCION GASTOS" sheetId="3" r:id="rId2"/>
    <sheet name="Hoja2" sheetId="4" r:id="rId3"/>
    <sheet name="Hoja3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/>
  <c r="K16" i="5" l="1"/>
  <c r="I18"/>
  <c r="I15"/>
  <c r="G8"/>
  <c r="F8"/>
  <c r="G7"/>
  <c r="F7"/>
  <c r="G6"/>
  <c r="F6"/>
  <c r="G48" i="3"/>
  <c r="F49"/>
  <c r="G13"/>
  <c r="G14" s="1"/>
  <c r="J22" l="1"/>
  <c r="G42"/>
  <c r="G35" i="4"/>
  <c r="G34"/>
  <c r="F5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G4"/>
  <c r="F4"/>
  <c r="G5"/>
  <c r="G6"/>
  <c r="G7"/>
  <c r="G8"/>
  <c r="G9"/>
  <c r="G10"/>
  <c r="G11"/>
  <c r="G12"/>
  <c r="G13"/>
  <c r="G14"/>
  <c r="G15"/>
  <c r="G16"/>
  <c r="G17"/>
  <c r="G18"/>
  <c r="G19"/>
  <c r="G20"/>
  <c r="F20" s="1"/>
  <c r="G21"/>
  <c r="G22"/>
  <c r="G23"/>
  <c r="G24"/>
  <c r="G25"/>
  <c r="G26"/>
  <c r="G27"/>
  <c r="G28"/>
  <c r="G29"/>
  <c r="G30"/>
  <c r="G31"/>
  <c r="G32"/>
  <c r="G36" l="1"/>
  <c r="F45" i="3" l="1"/>
  <c r="G43"/>
  <c r="C47"/>
  <c r="G36"/>
  <c r="G40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38"/>
  <c r="G39"/>
  <c r="G41"/>
  <c r="G17"/>
  <c r="G3"/>
  <c r="G4"/>
  <c r="G5"/>
  <c r="G6"/>
  <c r="G7"/>
  <c r="G8"/>
  <c r="G9"/>
  <c r="G10"/>
  <c r="G11"/>
  <c r="G12"/>
  <c r="G2"/>
  <c r="D48"/>
  <c r="C104" i="1" l="1"/>
</calcChain>
</file>

<file path=xl/sharedStrings.xml><?xml version="1.0" encoding="utf-8"?>
<sst xmlns="http://schemas.openxmlformats.org/spreadsheetml/2006/main" count="316" uniqueCount="239">
  <si>
    <t>Fecha</t>
  </si>
  <si>
    <t>Sub-Total Compras RD$</t>
  </si>
  <si>
    <t>Republica Dominicana</t>
  </si>
  <si>
    <t>SERVICIO NACIONAL DE SALUD</t>
  </si>
  <si>
    <t xml:space="preserve">CUENTAS No. </t>
  </si>
  <si>
    <t>CANTIDAD</t>
  </si>
  <si>
    <t>CERTIFICO CORRECTO:</t>
  </si>
  <si>
    <t>DIRECTOR</t>
  </si>
  <si>
    <t>ADMINISTRADOR:</t>
  </si>
  <si>
    <t>No. Orden de Compra o Servicios</t>
  </si>
  <si>
    <t>No. De Factura Fiscal NCF</t>
  </si>
  <si>
    <t>Fuente. Financ      (FR-VS)</t>
  </si>
  <si>
    <t>Beneficiario</t>
  </si>
  <si>
    <t>Rubro</t>
  </si>
  <si>
    <t>No. Cta. Objetal del Gasto</t>
  </si>
  <si>
    <t>RESUMEN DE COMPRAS o SERVICIOS POR CUENTAS:</t>
  </si>
  <si>
    <t>Compra Directa</t>
  </si>
  <si>
    <t>Compra Menor</t>
  </si>
  <si>
    <t>Comparacion de precio</t>
  </si>
  <si>
    <t>RESUMEN DE PROCESO SEGÚN MODALIDAD:</t>
  </si>
  <si>
    <t>TIPO</t>
  </si>
  <si>
    <t>TOTAL RESUMEN</t>
  </si>
  <si>
    <t>MONTO</t>
  </si>
  <si>
    <t xml:space="preserve">TOTAL COMPRAS       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</si>
  <si>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</si>
  <si>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ENC. DE COMPRAS:_</t>
  </si>
  <si>
    <t>REACTIVOS MEDICOS</t>
  </si>
  <si>
    <t>TOTAL</t>
  </si>
  <si>
    <t>TOTAL RD</t>
  </si>
  <si>
    <t>FARMACO INTERNACIONAL (EN ORDEN</t>
  </si>
  <si>
    <t>GRUPO SUEREAD (COMIDA A REQUERIMIENTO) EN O/C</t>
  </si>
  <si>
    <t>BIONOVA (EN ORDEN</t>
  </si>
  <si>
    <t>SUED Y FARGESA  EN ORDEN</t>
  </si>
  <si>
    <r>
      <t xml:space="preserve">UNIQUE REP.  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</si>
  <si>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CLINIMED </t>
  </si>
  <si>
    <t xml:space="preserve">ULTRALAB    </t>
  </si>
  <si>
    <t xml:space="preserve">ELIZABETH HERNANDEZ   </t>
  </si>
  <si>
    <t xml:space="preserve">BELLO LAB  </t>
  </si>
  <si>
    <t xml:space="preserve">SAGA PHARMA  </t>
  </si>
  <si>
    <t xml:space="preserve">BIONUCLEAR </t>
  </si>
  <si>
    <t>O/C</t>
  </si>
  <si>
    <t>TRIMEUTINA</t>
  </si>
  <si>
    <t>FALTA DESPACHO</t>
  </si>
  <si>
    <t>COND. 01/02</t>
  </si>
  <si>
    <t xml:space="preserve">FACT. </t>
  </si>
  <si>
    <t>O/C 78</t>
  </si>
  <si>
    <t>PAGADA</t>
  </si>
  <si>
    <t>COND. 09/02</t>
  </si>
  <si>
    <t>COND.24/02</t>
  </si>
  <si>
    <t>COND.07/03</t>
  </si>
  <si>
    <t>COND.29/03</t>
  </si>
  <si>
    <t>NO TIENE FACT. O/C 214</t>
  </si>
  <si>
    <t>FACT.29819</t>
  </si>
  <si>
    <t>COND.18/04</t>
  </si>
  <si>
    <t>COND.21/04</t>
  </si>
  <si>
    <t>NO TIENE FACT. O/C 78</t>
  </si>
  <si>
    <t>FACT.</t>
  </si>
  <si>
    <t>FACT. O/C78</t>
  </si>
  <si>
    <t>ENTREGADA</t>
  </si>
  <si>
    <t>LISTADO DE ORDENES DE COMPRAS O SERVICIOS EFECTUADAS DURANTE EL MES JULIO 2023</t>
  </si>
  <si>
    <t>CIENTEC</t>
  </si>
  <si>
    <t>PLANET MEDICAL SONOGRAFO</t>
  </si>
  <si>
    <t>FRANKLIN MATERIALES COPIADORA A REQUERIMIENTO</t>
  </si>
  <si>
    <t>SEMINSA IMPRESORA DE ENDOSCOPIA</t>
  </si>
  <si>
    <t>MASTERCLEAN FUNDAS</t>
  </si>
  <si>
    <t>FRANKLIN TONER</t>
  </si>
  <si>
    <t>SHELVI</t>
  </si>
  <si>
    <t>SERVIAMED FUNDAS ESTERILIZAR</t>
  </si>
  <si>
    <t xml:space="preserve">HOSPIFAR CONTENEDORES </t>
  </si>
  <si>
    <t>SUMECA CEPILLOS DE COLONO</t>
  </si>
  <si>
    <t>MATERLEX</t>
  </si>
  <si>
    <t>COMERCIAL BDA MATERIALES GAST.</t>
  </si>
  <si>
    <t>AROLIN IMPRESOS</t>
  </si>
  <si>
    <t>VINKY PAPEL</t>
  </si>
  <si>
    <t>PRODUCTOS CANO PAN A REQURIMIENTO</t>
  </si>
  <si>
    <t>HYPCO GROUP MATERIALES DE AIRE ATENCION AL USARIO</t>
  </si>
  <si>
    <t>HYPCO GROUP PUNTO DE RED LABORATORIO</t>
  </si>
  <si>
    <t>COMERCIAL BDA MOBILIARIOS Y ARTICULOS VARIOS</t>
  </si>
  <si>
    <t>CABOD LIMPIEZA MATERIALES</t>
  </si>
  <si>
    <t>AMP PRINT A UN TRIMESTRE SOBRES TIMBRADOS</t>
  </si>
  <si>
    <t>RESMAS DE CONSENTIMIENTO INFORMADO</t>
  </si>
  <si>
    <t>IRUMED MANTENIMIENTO DE MICROSCOPIOS</t>
  </si>
  <si>
    <t>FALTA MEDICAMENTOS Y INSUMOS MEDICOS</t>
  </si>
  <si>
    <t>En orden</t>
  </si>
  <si>
    <t>CRUVA PROCESO LAVANDERIA</t>
  </si>
  <si>
    <t>SOLUCIONES VIRUG PAPEL BOND</t>
  </si>
  <si>
    <t>EN ORDEN</t>
  </si>
  <si>
    <t>EN LAVANDERIA</t>
  </si>
  <si>
    <t>HYPCO GROUP CONTROL DE ACCESO Y CERRADURAN MAGNE</t>
  </si>
  <si>
    <t>MORAMI CIDEX OPA A UN TRIMESTRE</t>
  </si>
  <si>
    <t>SERVICIO DE CORRECION DE LETREROS</t>
  </si>
  <si>
    <t>FACTURARIA</t>
  </si>
  <si>
    <t>SUED Y FARGESA</t>
  </si>
  <si>
    <t>SEMINSA REPARACION EQUIPOS</t>
  </si>
  <si>
    <t>AMC SOL. MEDICAS EQUIPOS</t>
  </si>
  <si>
    <t>PROMEDICA LARINGOSCOPIO, BRAZALETE Y FILTROS</t>
  </si>
  <si>
    <t>pend. por orden</t>
  </si>
  <si>
    <t>CANT.</t>
  </si>
  <si>
    <t>DESCRIPCION</t>
  </si>
  <si>
    <t>PRECIO</t>
  </si>
  <si>
    <t>ITBIS</t>
  </si>
  <si>
    <t>PARES DE GUANTES NITRILO MEDIUM</t>
  </si>
  <si>
    <t>ZAPATOS QUIRURGICOS DESECHABLES</t>
  </si>
  <si>
    <t>SUBTOTAL</t>
  </si>
  <si>
    <t>BOQUILLAS PARA ENDOSCOPIA</t>
  </si>
  <si>
    <t>BAJANTE SET INFUSION AGILIA</t>
  </si>
  <si>
    <t>BAJANTES DE SUERO</t>
  </si>
  <si>
    <t>ENEMA DESECHABLE</t>
  </si>
  <si>
    <t>CATETER JELCO NO 22</t>
  </si>
  <si>
    <t>CATETER JELCO NO 20</t>
  </si>
  <si>
    <t>UNDS. CIRCUITO DE VENTILADOR</t>
  </si>
  <si>
    <t>GORROS PARA ENFERMERAS</t>
  </si>
  <si>
    <t>HILOS DE SEDA NO.2-0 AGUJA RECTA</t>
  </si>
  <si>
    <t>JABON ENZYMATICO PROZYME</t>
  </si>
  <si>
    <t xml:space="preserve">GALON DESINFECTANTE SUPERIOR </t>
  </si>
  <si>
    <t>LINEA DE SUCCION RECEPTAL</t>
  </si>
  <si>
    <t>TUBOS LUBRICANTE GEL</t>
  </si>
  <si>
    <t>PELICULAS RADIOGRAFICAS 11X14</t>
  </si>
  <si>
    <t>PELICULAS RADIOGRAFICAS 14X17</t>
  </si>
  <si>
    <t>ROLLOS DE PAPEL SONY UPP 110S</t>
  </si>
  <si>
    <t>CAJAS DE PAPEL SONY UPC 21L</t>
  </si>
  <si>
    <t>ENEMA DE BARIO ACB</t>
  </si>
  <si>
    <t>SULFATO DE BARIO ACB POLVO 12ONZ</t>
  </si>
  <si>
    <t>TIRILLAS PARA GLUCOMETRO NIPRO P</t>
  </si>
  <si>
    <t>TERMOMETROS ORALES</t>
  </si>
  <si>
    <t>SONDAS CORFLO #12FR 55" 140CM</t>
  </si>
  <si>
    <t>SONDAS CORFLO #12FR 43" 109CM</t>
  </si>
  <si>
    <t>SONDAS CORFLO #10FR 43" 109CM</t>
  </si>
  <si>
    <t>SONDAS CORFLO #10FR 55" 140CM</t>
  </si>
  <si>
    <t>SONDAS CORFLO #8FR 55" 140CM</t>
  </si>
  <si>
    <t>SABANAS DESECHABLES AZUL 60X90</t>
  </si>
  <si>
    <t>INSUMOS MEDICOS</t>
  </si>
  <si>
    <t>FALTA</t>
  </si>
  <si>
    <t>ALMACEN</t>
  </si>
  <si>
    <t>MEDICAMENTOS</t>
  </si>
  <si>
    <t>ACIDO URSODESOXICOLICO 300MG TABS.</t>
  </si>
  <si>
    <t>ACIDO TRANEXAMICO 500MG/5ML AMPOLLAS</t>
  </si>
  <si>
    <t xml:space="preserve">ACETAMINOFEN INFUSION </t>
  </si>
  <si>
    <t>PLANET MEDICAL</t>
  </si>
  <si>
    <t>REPARACION DE SONOGRAFO</t>
  </si>
  <si>
    <t>UNIQUE REPRESENTACIONES, SRL</t>
  </si>
  <si>
    <t>SOL. MAT. MEDICOS A REQUERIMIENTO</t>
  </si>
  <si>
    <t>SEMINSA,SA</t>
  </si>
  <si>
    <t>BANIMED, SRL</t>
  </si>
  <si>
    <t>CALEDONIA, SRL</t>
  </si>
  <si>
    <t>LEROMED PHARMA, SRL</t>
  </si>
  <si>
    <t>AYS IMPORTADORA MEDICAS, SRL</t>
  </si>
  <si>
    <t>HOSPIFAR, SRL</t>
  </si>
  <si>
    <t>VENDIFAR, SRL</t>
  </si>
  <si>
    <t>MACARIO FARMA, SRL</t>
  </si>
  <si>
    <t>SAGA PHARMA, SRL</t>
  </si>
  <si>
    <t>SERVIAMED DOMINICANA, SRL</t>
  </si>
  <si>
    <t>INFALAB, SRL</t>
  </si>
  <si>
    <t>FARACH, SA</t>
  </si>
  <si>
    <t>SOL. MEDICAMENTOS</t>
  </si>
  <si>
    <t>LETERAGO, SRL</t>
  </si>
  <si>
    <t>GERENFAR, SRL</t>
  </si>
  <si>
    <t>AYS IMP. MEDICAS, SRL</t>
  </si>
  <si>
    <t>DOCTORES MALLEN GUERRA, SA</t>
  </si>
  <si>
    <t>MORAMI, SRL</t>
  </si>
  <si>
    <t>SOL. GLUTARALDEHIDO A UN TRIMESTRE</t>
  </si>
  <si>
    <t>OSCAR RENTA NEGRON</t>
  </si>
  <si>
    <t>SUED &amp; FARGESA, SRL</t>
  </si>
  <si>
    <t>DR. MANELIC GASSO-PEREYRA, SRL</t>
  </si>
  <si>
    <t>CEREMO, SRL</t>
  </si>
  <si>
    <t>CREDIGAS, SA</t>
  </si>
  <si>
    <t>CIENTEC, SRL</t>
  </si>
  <si>
    <t>SOL. REACTIVOS MEDICOS</t>
  </si>
  <si>
    <t>CLINIMED, SRL</t>
  </si>
  <si>
    <t>BIONOVA, SRL</t>
  </si>
  <si>
    <t>ELIZABETH HERNANDEZ SANTANA</t>
  </si>
  <si>
    <t>BELLO LAB, SRL</t>
  </si>
  <si>
    <t>AMP PRINT, SRL</t>
  </si>
  <si>
    <t>SOL. RESMAS CONSENTIMIENTO INFORMADO</t>
  </si>
  <si>
    <t>GRUPO SUEREAD, SRL</t>
  </si>
  <si>
    <t>PRODUCTOS VARIOS DE COMIDA A REQUERIMIENTO</t>
  </si>
  <si>
    <t>PRODUCTOS VARIOS</t>
  </si>
  <si>
    <t>MATERLEX, SRL</t>
  </si>
  <si>
    <t>SOL. PAPEL CAMILLA Y SLIM ROLL</t>
  </si>
  <si>
    <t>COMERCIAL, BDA, EIRL</t>
  </si>
  <si>
    <t>SOL. MAT. GAST. OFICINA</t>
  </si>
  <si>
    <t>AROLIN, SRL</t>
  </si>
  <si>
    <t>SOL. IMPRESOS DE ARTE GRAFICA</t>
  </si>
  <si>
    <t>COMPUDONSA, SRL</t>
  </si>
  <si>
    <t>SOL. SCANNER</t>
  </si>
  <si>
    <t>SUMECA, SRL</t>
  </si>
  <si>
    <t>SOL. CEPILLOS ENDOSCOPIA</t>
  </si>
  <si>
    <t>SOL. FUNDAS ESTERILZAR</t>
  </si>
  <si>
    <t>PRODUCTOS CANO, SRL</t>
  </si>
  <si>
    <t>PANES A REQURIMIENTO</t>
  </si>
  <si>
    <t>SOL. MULTIFLORA</t>
  </si>
  <si>
    <t>SOLUCIONES, VIRUG, SRL</t>
  </si>
  <si>
    <t>SOL. RESMAS DE PAPEL BOND</t>
  </si>
  <si>
    <t>BIO NUCLEAR, SA</t>
  </si>
  <si>
    <t>BIO NOVA, SRL</t>
  </si>
  <si>
    <t>ADQ. TERMOHIDROMETRO</t>
  </si>
  <si>
    <t>ULTRALAB, SRL</t>
  </si>
  <si>
    <t>HYPCO GROUP, SRL</t>
  </si>
  <si>
    <t>SOL. EQUIPOS Y ARTICULOS VARIOS</t>
  </si>
  <si>
    <t>PROMEDICA, SA</t>
  </si>
  <si>
    <t>SOL. BRAZALETES Y FILTROS</t>
  </si>
  <si>
    <t>SEMINSA, SA</t>
  </si>
  <si>
    <t>SOL. IMPRESORA DE ENDOSCOPIO</t>
  </si>
  <si>
    <t>SHELVI, SRL</t>
  </si>
  <si>
    <t xml:space="preserve">SOL. MAT.PLAST. </t>
  </si>
  <si>
    <t>VINKY COMERCIAL, SRL</t>
  </si>
  <si>
    <t>SOL. PAPEL Y JABON</t>
  </si>
  <si>
    <t>FRANKLIN ESPINAL</t>
  </si>
  <si>
    <t>SOL. DE TONERS</t>
  </si>
  <si>
    <t>SOL. SOBRES A UN TRIMESTRE</t>
  </si>
  <si>
    <t>FARMACIA RUTH, SRL</t>
  </si>
  <si>
    <t>SOL. MEDICAMENTOS PARA PACIENTES INGRESADOS</t>
  </si>
  <si>
    <t>CABOD, EIRL</t>
  </si>
  <si>
    <t>SOL. MAT. LIMPIEZA</t>
  </si>
  <si>
    <t>FARMACO INTERNACIONAL</t>
  </si>
  <si>
    <t>SOL. TUBERIA Y MAT. PARA AIRES</t>
  </si>
  <si>
    <t>MASTER CLEAN FBE IMPORT, SRL</t>
  </si>
  <si>
    <t>SOL. FUNDAS PLASTICAS</t>
  </si>
  <si>
    <t>Cruva Construcciones, SRL</t>
  </si>
  <si>
    <t>READECUACION EN EL AREA LAVANDERIA</t>
  </si>
  <si>
    <t>AMC SOLUCIONES MEDICAS, SRL</t>
  </si>
  <si>
    <t>REPARACION DE EQUIPOS ENDOSCOPICOS</t>
  </si>
  <si>
    <t>SEMINSA, SRL</t>
  </si>
  <si>
    <t>NO APARECE</t>
  </si>
  <si>
    <t>GAS PROPANO</t>
  </si>
  <si>
    <t>PIEZAS DE IMPRESORAS</t>
  </si>
  <si>
    <t>PILY GOURMET, SRL</t>
  </si>
  <si>
    <t>SOL. ALMUERZO</t>
  </si>
  <si>
    <t>IDEAS FIESTAS Y SOL.</t>
  </si>
  <si>
    <t>SOL. PICADERAS</t>
  </si>
  <si>
    <t>SOL. MOBILIARIOS</t>
  </si>
  <si>
    <t>SOL. MOBILIARIOS Y EQUIPOS</t>
  </si>
  <si>
    <t>SOL. PUNTO DE RED Y MANT. CAMARAS</t>
  </si>
  <si>
    <t>SOL. CLORURO DE SODIO</t>
  </si>
  <si>
    <t>CRISTALIA DOMINICANA</t>
  </si>
  <si>
    <t>SOL. TRIMEBUTINA A REQUERIMIENTO</t>
  </si>
  <si>
    <t>SUPLIDORES HERSARAHALEX, SRL</t>
  </si>
  <si>
    <t>INSTRUMENTALES MEDICOS</t>
  </si>
  <si>
    <t xml:space="preserve">SOL. DE TERLIPRESINA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</si>
</sst>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dd/mm/yyyy;@"/>
    <numFmt numFmtId="165" formatCode="#,##0.0"/>
    <numFmt numFmtId="166" formatCode="#,##0.0000000000"/>
    <numFmt numFmtId="167" formatCode="#,##0.00000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2" fillId="3" borderId="0">
      <alignment horizontal="center" vertical="center"/>
    </xf>
    <xf numFmtId="49" fontId="13" fillId="0" borderId="0">
      <alignment horizontal="left" vertical="center"/>
    </xf>
    <xf numFmtId="3" fontId="13" fillId="0" borderId="0">
      <alignment horizontal="right" vertical="center"/>
    </xf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Fill="1" applyBorder="1" applyAlignment="1">
      <alignment horizontal="left" vertical="top" wrapText="1" indent="1"/>
    </xf>
    <xf numFmtId="4" fontId="7" fillId="0" borderId="1" xfId="0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43" fontId="0" fillId="0" borderId="1" xfId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2" borderId="1" xfId="1" applyFont="1" applyFill="1" applyBorder="1"/>
    <xf numFmtId="43" fontId="0" fillId="0" borderId="1" xfId="0" applyNumberFormat="1" applyBorder="1"/>
    <xf numFmtId="43" fontId="0" fillId="0" borderId="0" xfId="0" applyNumberFormat="1"/>
    <xf numFmtId="164" fontId="7" fillId="0" borderId="1" xfId="0" applyNumberFormat="1" applyFont="1" applyFill="1" applyBorder="1" applyAlignment="1">
      <alignment horizontal="center" vertical="top" shrinkToFit="1"/>
    </xf>
    <xf numFmtId="14" fontId="0" fillId="0" borderId="1" xfId="0" applyNumberFormat="1" applyBorder="1"/>
    <xf numFmtId="43" fontId="0" fillId="0" borderId="0" xfId="1" applyFont="1"/>
    <xf numFmtId="0" fontId="1" fillId="0" borderId="0" xfId="0" applyFont="1" applyBorder="1"/>
    <xf numFmtId="0" fontId="1" fillId="0" borderId="0" xfId="0" applyFont="1" applyFill="1" applyBorder="1"/>
    <xf numFmtId="166" fontId="0" fillId="0" borderId="0" xfId="0" applyNumberFormat="1" applyBorder="1"/>
    <xf numFmtId="166" fontId="0" fillId="0" borderId="0" xfId="0" applyNumberFormat="1" applyFill="1" applyBorder="1"/>
    <xf numFmtId="167" fontId="1" fillId="0" borderId="0" xfId="0" applyNumberFormat="1" applyFont="1" applyBorder="1" applyAlignment="1">
      <alignment horizontal="right"/>
    </xf>
    <xf numFmtId="0" fontId="1" fillId="0" borderId="0" xfId="0" applyFont="1"/>
    <xf numFmtId="0" fontId="0" fillId="2" borderId="1" xfId="0" applyFill="1" applyBorder="1"/>
    <xf numFmtId="0" fontId="0" fillId="2" borderId="0" xfId="0" applyFill="1"/>
    <xf numFmtId="0" fontId="14" fillId="2" borderId="0" xfId="0" applyFont="1" applyFill="1"/>
    <xf numFmtId="166" fontId="0" fillId="0" borderId="0" xfId="0" applyNumberFormat="1"/>
    <xf numFmtId="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5" fillId="2" borderId="1" xfId="0" applyFont="1" applyFill="1" applyBorder="1"/>
    <xf numFmtId="43" fontId="1" fillId="0" borderId="0" xfId="0" applyNumberFormat="1" applyFont="1"/>
    <xf numFmtId="43" fontId="1" fillId="0" borderId="0" xfId="1" applyFont="1"/>
    <xf numFmtId="0" fontId="1" fillId="2" borderId="0" xfId="0" applyFont="1" applyFill="1"/>
    <xf numFmtId="43" fontId="1" fillId="2" borderId="0" xfId="1" applyFont="1" applyFill="1"/>
    <xf numFmtId="0" fontId="0" fillId="0" borderId="0" xfId="0"/>
    <xf numFmtId="0" fontId="11" fillId="2" borderId="1" xfId="0" applyFont="1" applyFill="1" applyBorder="1"/>
    <xf numFmtId="0" fontId="1" fillId="2" borderId="1" xfId="0" applyFont="1" applyFill="1" applyBorder="1"/>
    <xf numFmtId="43" fontId="1" fillId="2" borderId="1" xfId="0" applyNumberFormat="1" applyFont="1" applyFill="1" applyBorder="1"/>
    <xf numFmtId="43" fontId="11" fillId="2" borderId="1" xfId="1" applyFont="1" applyFill="1" applyBorder="1"/>
    <xf numFmtId="0" fontId="14" fillId="2" borderId="1" xfId="0" applyFont="1" applyFill="1" applyBorder="1"/>
    <xf numFmtId="43" fontId="1" fillId="2" borderId="1" xfId="1" applyFont="1" applyFill="1" applyBorder="1"/>
    <xf numFmtId="0" fontId="1" fillId="2" borderId="4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43" fontId="0" fillId="4" borderId="1" xfId="1" applyFont="1" applyFill="1" applyBorder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1" fillId="5" borderId="1" xfId="0" applyFont="1" applyFill="1" applyBorder="1"/>
    <xf numFmtId="43" fontId="0" fillId="5" borderId="1" xfId="1" applyFont="1" applyFill="1" applyBorder="1"/>
    <xf numFmtId="43" fontId="10" fillId="4" borderId="1" xfId="1" applyFont="1" applyFill="1" applyBorder="1"/>
    <xf numFmtId="0" fontId="15" fillId="4" borderId="1" xfId="0" applyFont="1" applyFill="1" applyBorder="1"/>
    <xf numFmtId="0" fontId="14" fillId="4" borderId="1" xfId="0" applyFont="1" applyFill="1" applyBorder="1"/>
    <xf numFmtId="43" fontId="15" fillId="2" borderId="1" xfId="1" applyFont="1" applyFill="1" applyBorder="1"/>
    <xf numFmtId="0" fontId="15" fillId="5" borderId="1" xfId="0" applyFont="1" applyFill="1" applyBorder="1"/>
    <xf numFmtId="0" fontId="14" fillId="5" borderId="1" xfId="0" applyFont="1" applyFill="1" applyBorder="1"/>
    <xf numFmtId="0" fontId="1" fillId="0" borderId="1" xfId="0" applyFont="1" applyBorder="1"/>
    <xf numFmtId="43" fontId="1" fillId="0" borderId="1" xfId="1" applyFont="1" applyBorder="1"/>
    <xf numFmtId="0" fontId="16" fillId="0" borderId="1" xfId="0" applyFont="1" applyFill="1" applyBorder="1" applyAlignment="1">
      <alignment horizontal="left" vertical="top" wrapText="1" indent="1"/>
    </xf>
    <xf numFmtId="0" fontId="17" fillId="0" borderId="1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BodyStyle" xfId="3"/>
    <cellStyle name="HeaderStyle" xfId="2"/>
    <cellStyle name="Millares" xfId="1" builtinId="3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1</xdr:col>
      <xdr:colOff>153841</xdr:colOff>
      <xdr:row>4</xdr:row>
      <xdr:rowOff>31663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9525"/>
          <a:ext cx="1020615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781050</xdr:colOff>
      <xdr:row>0</xdr:row>
      <xdr:rowOff>0</xdr:rowOff>
    </xdr:from>
    <xdr:to>
      <xdr:col>6</xdr:col>
      <xdr:colOff>352425</xdr:colOff>
      <xdr:row>4</xdr:row>
      <xdr:rowOff>28575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81625" y="0"/>
          <a:ext cx="990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14"/>
  <sheetViews>
    <sheetView tabSelected="1" zoomScaleNormal="100" workbookViewId="0">
      <selection activeCell="H7" sqref="H7"/>
    </sheetView>
  </sheetViews>
  <sheetFormatPr baseColWidth="10" defaultRowHeight="15"/>
  <cols>
    <col min="1" max="1" width="13.140625" customWidth="1"/>
    <col min="2" max="2" width="10.140625" style="12" customWidth="1"/>
    <col min="3" max="3" width="10" customWidth="1"/>
    <col min="4" max="4" width="6.7109375" style="3" customWidth="1"/>
    <col min="5" max="5" width="29" customWidth="1"/>
    <col min="6" max="6" width="21.28515625" customWidth="1"/>
    <col min="7" max="7" width="15.85546875" customWidth="1"/>
    <col min="8" max="8" width="19" bestFit="1" customWidth="1"/>
    <col min="9" max="9" width="13.140625" bestFit="1" customWidth="1"/>
  </cols>
  <sheetData>
    <row r="3" spans="1:9">
      <c r="A3" s="75" t="s">
        <v>2</v>
      </c>
      <c r="B3" s="75"/>
      <c r="C3" s="75"/>
      <c r="D3" s="75"/>
      <c r="E3" s="75"/>
      <c r="F3" s="75"/>
      <c r="G3" s="75"/>
    </row>
    <row r="4" spans="1:9" ht="18.75">
      <c r="A4" s="76" t="s">
        <v>3</v>
      </c>
      <c r="B4" s="76"/>
      <c r="C4" s="76"/>
      <c r="D4" s="76"/>
      <c r="E4" s="76"/>
      <c r="F4" s="76"/>
      <c r="G4" s="76"/>
    </row>
    <row r="5" spans="1:9" ht="18.75">
      <c r="A5" s="76" t="s">
        <v>59</v>
      </c>
      <c r="B5" s="76"/>
      <c r="C5" s="76"/>
      <c r="D5" s="76"/>
      <c r="E5" s="76"/>
      <c r="F5" s="76"/>
      <c r="G5" s="76"/>
    </row>
    <row r="6" spans="1:9" ht="18.75">
      <c r="A6" s="77" t="s">
        <v>24</v>
      </c>
      <c r="B6" s="77"/>
      <c r="C6" s="77"/>
      <c r="D6" s="77"/>
      <c r="E6" s="77"/>
      <c r="F6" s="77"/>
      <c r="G6" s="77"/>
    </row>
    <row r="7" spans="1:9" ht="94.5">
      <c r="A7" s="4" t="s">
        <v>0</v>
      </c>
      <c r="B7" s="7" t="s">
        <v>9</v>
      </c>
      <c r="C7" s="5" t="s">
        <v>10</v>
      </c>
      <c r="D7" s="5" t="s">
        <v>11</v>
      </c>
      <c r="E7" s="4" t="s">
        <v>12</v>
      </c>
      <c r="F7" s="4" t="s">
        <v>13</v>
      </c>
      <c r="G7" s="5" t="s">
        <v>14</v>
      </c>
    </row>
    <row r="8" spans="1:9" ht="31.5">
      <c r="A8" s="27">
        <v>45110</v>
      </c>
      <c r="B8" s="19">
        <v>333</v>
      </c>
      <c r="C8" s="19"/>
      <c r="D8" s="2"/>
      <c r="E8" s="16" t="s">
        <v>138</v>
      </c>
      <c r="F8" s="16" t="s">
        <v>139</v>
      </c>
      <c r="G8" s="18"/>
    </row>
    <row r="9" spans="1:9" ht="47.25">
      <c r="A9" s="27">
        <v>45110</v>
      </c>
      <c r="B9" s="19">
        <v>334</v>
      </c>
      <c r="C9" s="19"/>
      <c r="D9" s="2"/>
      <c r="E9" s="72" t="s">
        <v>218</v>
      </c>
      <c r="F9" s="16" t="s">
        <v>219</v>
      </c>
      <c r="G9" s="18"/>
      <c r="I9" s="26"/>
    </row>
    <row r="10" spans="1:9" ht="63">
      <c r="A10" s="27">
        <v>45112</v>
      </c>
      <c r="B10" s="19">
        <v>335</v>
      </c>
      <c r="C10" s="19"/>
      <c r="D10" s="2"/>
      <c r="E10" s="16" t="s">
        <v>174</v>
      </c>
      <c r="F10" s="16" t="s">
        <v>175</v>
      </c>
      <c r="G10" s="18"/>
    </row>
    <row r="11" spans="1:9" ht="31.5">
      <c r="A11" s="27">
        <v>45113</v>
      </c>
      <c r="B11" s="19">
        <v>336</v>
      </c>
      <c r="C11" s="19"/>
      <c r="D11" s="2"/>
      <c r="E11" s="16" t="s">
        <v>188</v>
      </c>
      <c r="F11" s="16" t="s">
        <v>189</v>
      </c>
      <c r="G11" s="18"/>
    </row>
    <row r="12" spans="1:9" ht="31.5">
      <c r="A12" s="27">
        <v>45113</v>
      </c>
      <c r="B12" s="19">
        <v>337</v>
      </c>
      <c r="C12" s="19"/>
      <c r="D12" s="2"/>
      <c r="E12" s="16" t="s">
        <v>197</v>
      </c>
      <c r="F12" s="16" t="s">
        <v>215</v>
      </c>
      <c r="G12" s="18"/>
    </row>
    <row r="13" spans="1:9" ht="31.5">
      <c r="A13" s="27">
        <v>45113</v>
      </c>
      <c r="B13" s="19">
        <v>338</v>
      </c>
      <c r="C13" s="19"/>
      <c r="D13" s="2"/>
      <c r="E13" s="16" t="s">
        <v>201</v>
      </c>
      <c r="F13" s="16" t="s">
        <v>202</v>
      </c>
      <c r="G13" s="18"/>
    </row>
    <row r="14" spans="1:9" ht="31.5">
      <c r="A14" s="27">
        <v>45113</v>
      </c>
      <c r="B14" s="19">
        <v>339</v>
      </c>
      <c r="C14" s="19"/>
      <c r="D14" s="2"/>
      <c r="E14" s="16" t="s">
        <v>164</v>
      </c>
      <c r="F14" s="16" t="s">
        <v>190</v>
      </c>
      <c r="G14" s="18"/>
    </row>
    <row r="15" spans="1:9" ht="31.5">
      <c r="A15" s="27">
        <v>45114</v>
      </c>
      <c r="B15" s="19">
        <v>340</v>
      </c>
      <c r="C15" s="19"/>
      <c r="D15" s="2"/>
      <c r="E15" s="16" t="s">
        <v>214</v>
      </c>
      <c r="F15" s="16" t="s">
        <v>167</v>
      </c>
      <c r="G15" s="18"/>
      <c r="H15" s="20"/>
    </row>
    <row r="16" spans="1:9" ht="31.5">
      <c r="A16" s="27">
        <v>45114</v>
      </c>
      <c r="B16" s="19">
        <v>341</v>
      </c>
      <c r="C16" s="19"/>
      <c r="D16" s="2"/>
      <c r="E16" s="16" t="s">
        <v>162</v>
      </c>
      <c r="F16" s="16" t="s">
        <v>167</v>
      </c>
      <c r="G16" s="18"/>
    </row>
    <row r="17" spans="1:7" ht="31.5">
      <c r="A17" s="27">
        <v>45114</v>
      </c>
      <c r="B17" s="19">
        <v>342</v>
      </c>
      <c r="C17" s="19"/>
      <c r="D17" s="2"/>
      <c r="E17" s="16" t="s">
        <v>193</v>
      </c>
      <c r="F17" s="16" t="s">
        <v>167</v>
      </c>
      <c r="G17" s="18"/>
    </row>
    <row r="18" spans="1:7" ht="31.5">
      <c r="A18" s="27">
        <v>45114</v>
      </c>
      <c r="B18" s="19">
        <v>343</v>
      </c>
      <c r="C18" s="19"/>
      <c r="D18" s="2"/>
      <c r="E18" s="16" t="s">
        <v>193</v>
      </c>
      <c r="F18" s="16" t="s">
        <v>167</v>
      </c>
      <c r="G18" s="18"/>
    </row>
    <row r="19" spans="1:7" ht="47.25">
      <c r="A19" s="27">
        <v>45114</v>
      </c>
      <c r="B19" s="19">
        <v>344</v>
      </c>
      <c r="C19" s="19"/>
      <c r="D19" s="2"/>
      <c r="E19" s="16" t="s">
        <v>220</v>
      </c>
      <c r="F19" s="16" t="s">
        <v>221</v>
      </c>
      <c r="G19" s="18"/>
    </row>
    <row r="20" spans="1:7" ht="47.25">
      <c r="A20" s="27">
        <v>45114</v>
      </c>
      <c r="B20" s="19">
        <v>345</v>
      </c>
      <c r="C20" s="19"/>
      <c r="D20" s="2"/>
      <c r="E20" s="16" t="s">
        <v>222</v>
      </c>
      <c r="F20" s="16" t="s">
        <v>221</v>
      </c>
      <c r="G20" s="18"/>
    </row>
    <row r="21" spans="1:7" ht="31.5">
      <c r="A21" s="27">
        <v>45117</v>
      </c>
      <c r="B21" s="19">
        <v>346</v>
      </c>
      <c r="C21" s="19"/>
      <c r="D21" s="2"/>
      <c r="E21" s="16" t="s">
        <v>207</v>
      </c>
      <c r="F21" s="16" t="s">
        <v>225</v>
      </c>
      <c r="G21" s="18"/>
    </row>
    <row r="22" spans="1:7" ht="31.5">
      <c r="A22" s="27">
        <v>45117</v>
      </c>
      <c r="B22" s="19">
        <v>347</v>
      </c>
      <c r="C22" s="19"/>
      <c r="D22" s="2"/>
      <c r="E22" s="16" t="s">
        <v>194</v>
      </c>
      <c r="F22" s="16" t="s">
        <v>167</v>
      </c>
      <c r="G22" s="18"/>
    </row>
    <row r="23" spans="1:7" ht="15.75">
      <c r="A23" s="27"/>
      <c r="B23" s="19">
        <v>348</v>
      </c>
      <c r="C23" s="19"/>
      <c r="D23" s="2"/>
      <c r="E23" s="73" t="s">
        <v>223</v>
      </c>
      <c r="F23" s="73" t="s">
        <v>223</v>
      </c>
      <c r="G23" s="18"/>
    </row>
    <row r="24" spans="1:7" ht="31.5">
      <c r="A24" s="27">
        <v>45117</v>
      </c>
      <c r="B24" s="19">
        <v>349</v>
      </c>
      <c r="C24" s="19"/>
      <c r="D24" s="2"/>
      <c r="E24" s="16" t="s">
        <v>196</v>
      </c>
      <c r="F24" s="16" t="s">
        <v>167</v>
      </c>
      <c r="G24" s="18"/>
    </row>
    <row r="25" spans="1:7" ht="47.25">
      <c r="A25" s="27">
        <v>45117</v>
      </c>
      <c r="B25" s="19">
        <v>350</v>
      </c>
      <c r="C25" s="19"/>
      <c r="D25" s="2"/>
      <c r="E25" s="16" t="s">
        <v>140</v>
      </c>
      <c r="F25" s="16" t="s">
        <v>167</v>
      </c>
      <c r="G25" s="18"/>
    </row>
    <row r="26" spans="1:7" ht="31.5">
      <c r="A26" s="27">
        <v>45117</v>
      </c>
      <c r="B26" s="19">
        <v>351</v>
      </c>
      <c r="C26" s="19"/>
      <c r="D26" s="2"/>
      <c r="E26" s="16" t="s">
        <v>212</v>
      </c>
      <c r="F26" s="16" t="s">
        <v>213</v>
      </c>
      <c r="G26" s="18"/>
    </row>
    <row r="27" spans="1:7" ht="31.5">
      <c r="A27" s="27">
        <v>45117</v>
      </c>
      <c r="B27" s="19">
        <v>352</v>
      </c>
      <c r="C27" s="19"/>
      <c r="D27" s="2"/>
      <c r="E27" s="16" t="s">
        <v>216</v>
      </c>
      <c r="F27" s="16" t="s">
        <v>217</v>
      </c>
      <c r="G27" s="18"/>
    </row>
    <row r="28" spans="1:7" ht="31.5">
      <c r="A28" s="27"/>
      <c r="B28" s="19">
        <v>353</v>
      </c>
      <c r="C28" s="19"/>
      <c r="D28" s="2"/>
      <c r="E28" s="16" t="s">
        <v>205</v>
      </c>
      <c r="F28" s="16" t="s">
        <v>206</v>
      </c>
      <c r="G28" s="18"/>
    </row>
    <row r="29" spans="1:7" ht="15.75">
      <c r="A29" s="27">
        <v>45118</v>
      </c>
      <c r="B29" s="19">
        <v>354</v>
      </c>
      <c r="C29" s="19"/>
      <c r="D29" s="2"/>
      <c r="E29" s="16" t="s">
        <v>203</v>
      </c>
      <c r="F29" s="16" t="s">
        <v>204</v>
      </c>
      <c r="G29" s="18"/>
    </row>
    <row r="30" spans="1:7" ht="47.25">
      <c r="A30" s="27">
        <v>45118</v>
      </c>
      <c r="B30" s="19">
        <v>355</v>
      </c>
      <c r="C30" s="19"/>
      <c r="D30" s="2"/>
      <c r="E30" s="16" t="s">
        <v>172</v>
      </c>
      <c r="F30" s="16" t="s">
        <v>173</v>
      </c>
      <c r="G30" s="18"/>
    </row>
    <row r="31" spans="1:7" ht="31.5">
      <c r="A31" s="27">
        <v>45118</v>
      </c>
      <c r="B31" s="19">
        <v>356</v>
      </c>
      <c r="C31" s="19"/>
      <c r="D31" s="2"/>
      <c r="E31" s="16" t="s">
        <v>162</v>
      </c>
      <c r="F31" s="16" t="s">
        <v>154</v>
      </c>
      <c r="G31" s="18"/>
    </row>
    <row r="32" spans="1:7" ht="47.25">
      <c r="A32" s="27">
        <v>45118</v>
      </c>
      <c r="B32" s="19">
        <v>357</v>
      </c>
      <c r="C32" s="19"/>
      <c r="D32" s="2"/>
      <c r="E32" s="16" t="s">
        <v>193</v>
      </c>
      <c r="F32" s="16" t="s">
        <v>195</v>
      </c>
      <c r="G32" s="18"/>
    </row>
    <row r="33" spans="1:8" ht="31.5">
      <c r="A33" s="27">
        <v>45118</v>
      </c>
      <c r="B33" s="19">
        <v>358</v>
      </c>
      <c r="C33" s="19"/>
      <c r="D33" s="2"/>
      <c r="E33" s="16" t="s">
        <v>170</v>
      </c>
      <c r="F33" s="16" t="s">
        <v>167</v>
      </c>
      <c r="G33" s="18"/>
    </row>
    <row r="34" spans="1:8" ht="31.5">
      <c r="A34" s="27">
        <v>45118</v>
      </c>
      <c r="B34" s="19">
        <v>359</v>
      </c>
      <c r="C34" s="19"/>
      <c r="D34" s="2"/>
      <c r="E34" s="16" t="s">
        <v>150</v>
      </c>
      <c r="F34" s="16" t="s">
        <v>167</v>
      </c>
      <c r="G34" s="18"/>
    </row>
    <row r="35" spans="1:8" ht="31.5">
      <c r="A35" s="27">
        <v>45118</v>
      </c>
      <c r="B35" s="19">
        <v>360</v>
      </c>
      <c r="C35" s="19"/>
      <c r="D35" s="2"/>
      <c r="E35" s="16" t="s">
        <v>171</v>
      </c>
      <c r="F35" s="16" t="s">
        <v>167</v>
      </c>
      <c r="G35" s="18"/>
    </row>
    <row r="36" spans="1:8" ht="31.5">
      <c r="A36" s="27">
        <v>45118</v>
      </c>
      <c r="B36" s="19">
        <v>361</v>
      </c>
      <c r="C36" s="19"/>
      <c r="D36" s="2"/>
      <c r="E36" s="16" t="s">
        <v>169</v>
      </c>
      <c r="F36" s="16" t="s">
        <v>167</v>
      </c>
      <c r="G36" s="18"/>
    </row>
    <row r="37" spans="1:8" ht="31.5">
      <c r="A37" s="27">
        <v>45118</v>
      </c>
      <c r="B37" s="19">
        <v>362</v>
      </c>
      <c r="C37" s="19"/>
      <c r="D37" s="2"/>
      <c r="E37" s="16" t="s">
        <v>166</v>
      </c>
      <c r="F37" s="16" t="s">
        <v>167</v>
      </c>
      <c r="G37" s="18"/>
    </row>
    <row r="38" spans="1:8" ht="31.5">
      <c r="A38" s="27">
        <v>45118</v>
      </c>
      <c r="B38" s="19">
        <v>363</v>
      </c>
      <c r="C38" s="19"/>
      <c r="D38" s="2"/>
      <c r="E38" s="16" t="s">
        <v>168</v>
      </c>
      <c r="F38" s="16" t="s">
        <v>167</v>
      </c>
      <c r="G38" s="18"/>
    </row>
    <row r="39" spans="1:8" ht="15.75">
      <c r="A39" s="27">
        <v>45119</v>
      </c>
      <c r="B39" s="19">
        <v>364</v>
      </c>
      <c r="C39" s="19"/>
      <c r="D39" s="2"/>
      <c r="E39" s="16" t="s">
        <v>207</v>
      </c>
      <c r="F39" s="16" t="s">
        <v>208</v>
      </c>
      <c r="G39" s="18"/>
    </row>
    <row r="40" spans="1:8" ht="15.75">
      <c r="A40" s="27">
        <v>45119</v>
      </c>
      <c r="B40" s="19">
        <v>365</v>
      </c>
      <c r="C40" s="19"/>
      <c r="D40" s="2"/>
      <c r="E40" s="16" t="s">
        <v>165</v>
      </c>
      <c r="F40" s="16" t="s">
        <v>224</v>
      </c>
      <c r="G40" s="18"/>
    </row>
    <row r="41" spans="1:8" ht="31.5">
      <c r="A41" s="27">
        <v>45119</v>
      </c>
      <c r="B41" s="19">
        <v>366</v>
      </c>
      <c r="C41" s="19"/>
      <c r="D41" s="2"/>
      <c r="E41" s="16" t="s">
        <v>156</v>
      </c>
      <c r="F41" s="16" t="s">
        <v>154</v>
      </c>
      <c r="G41" s="18"/>
    </row>
    <row r="42" spans="1:8" ht="31.5">
      <c r="A42" s="27">
        <v>45119</v>
      </c>
      <c r="B42" s="19">
        <v>367</v>
      </c>
      <c r="C42" s="19"/>
      <c r="D42" s="2"/>
      <c r="E42" s="16" t="s">
        <v>157</v>
      </c>
      <c r="F42" s="16" t="s">
        <v>154</v>
      </c>
      <c r="G42" s="18"/>
    </row>
    <row r="43" spans="1:8" ht="31.5">
      <c r="A43" s="27">
        <v>45119</v>
      </c>
      <c r="B43" s="19">
        <v>368</v>
      </c>
      <c r="C43" s="19"/>
      <c r="D43" s="2"/>
      <c r="E43" s="16" t="s">
        <v>155</v>
      </c>
      <c r="F43" s="16" t="s">
        <v>154</v>
      </c>
      <c r="G43" s="18"/>
    </row>
    <row r="44" spans="1:8" ht="31.5">
      <c r="A44" s="27">
        <v>45119</v>
      </c>
      <c r="B44" s="19">
        <v>369</v>
      </c>
      <c r="C44" s="19"/>
      <c r="D44" s="2"/>
      <c r="E44" s="16" t="s">
        <v>153</v>
      </c>
      <c r="F44" s="16" t="s">
        <v>154</v>
      </c>
      <c r="G44" s="18"/>
      <c r="H44" s="26"/>
    </row>
    <row r="45" spans="1:8" ht="31.5">
      <c r="A45" s="27">
        <v>45119</v>
      </c>
      <c r="B45" s="19">
        <v>370</v>
      </c>
      <c r="C45" s="19"/>
      <c r="D45" s="2"/>
      <c r="E45" s="16" t="s">
        <v>161</v>
      </c>
      <c r="F45" s="16" t="s">
        <v>154</v>
      </c>
      <c r="G45" s="18"/>
      <c r="H45" s="26"/>
    </row>
    <row r="46" spans="1:8" ht="31.5">
      <c r="A46" s="27">
        <v>45119</v>
      </c>
      <c r="B46" s="19">
        <v>371</v>
      </c>
      <c r="C46" s="19"/>
      <c r="D46" s="2"/>
      <c r="E46" s="16" t="s">
        <v>163</v>
      </c>
      <c r="F46" s="16" t="s">
        <v>154</v>
      </c>
      <c r="G46" s="18"/>
      <c r="H46" s="26"/>
    </row>
    <row r="47" spans="1:8" ht="31.5">
      <c r="A47" s="27">
        <v>45120</v>
      </c>
      <c r="B47" s="19">
        <v>372</v>
      </c>
      <c r="C47" s="19"/>
      <c r="D47" s="2"/>
      <c r="E47" s="16" t="s">
        <v>191</v>
      </c>
      <c r="F47" s="16" t="s">
        <v>192</v>
      </c>
      <c r="G47" s="18"/>
      <c r="H47" s="26"/>
    </row>
    <row r="48" spans="1:8" ht="31.5">
      <c r="A48" s="27">
        <v>45120</v>
      </c>
      <c r="B48" s="19">
        <v>373</v>
      </c>
      <c r="C48" s="19"/>
      <c r="D48" s="2"/>
      <c r="E48" s="16" t="s">
        <v>172</v>
      </c>
      <c r="F48" s="16" t="s">
        <v>209</v>
      </c>
      <c r="G48" s="18"/>
      <c r="H48" s="26"/>
    </row>
    <row r="49" spans="1:8" ht="47.25">
      <c r="A49" s="27">
        <v>45120</v>
      </c>
      <c r="B49" s="19">
        <v>374</v>
      </c>
      <c r="C49" s="19"/>
      <c r="D49" s="2"/>
      <c r="E49" s="16" t="s">
        <v>199</v>
      </c>
      <c r="F49" s="16" t="s">
        <v>200</v>
      </c>
      <c r="G49" s="18"/>
      <c r="H49" s="26"/>
    </row>
    <row r="50" spans="1:8" ht="47.25">
      <c r="A50" s="27">
        <v>45120</v>
      </c>
      <c r="B50" s="19">
        <v>375</v>
      </c>
      <c r="C50" s="19"/>
      <c r="D50" s="2"/>
      <c r="E50" s="16" t="s">
        <v>181</v>
      </c>
      <c r="F50" s="16" t="s">
        <v>182</v>
      </c>
      <c r="G50" s="18"/>
      <c r="H50" s="26"/>
    </row>
    <row r="51" spans="1:8" ht="47.25">
      <c r="A51" s="27">
        <v>45120</v>
      </c>
      <c r="B51" s="19">
        <v>376</v>
      </c>
      <c r="C51" s="19"/>
      <c r="D51" s="2"/>
      <c r="E51" s="16" t="s">
        <v>197</v>
      </c>
      <c r="F51" s="16" t="s">
        <v>198</v>
      </c>
      <c r="G51" s="18"/>
      <c r="H51" s="26"/>
    </row>
    <row r="52" spans="1:8" ht="15.75">
      <c r="A52" s="27">
        <v>45120</v>
      </c>
      <c r="B52" s="19">
        <v>377</v>
      </c>
      <c r="C52" s="19"/>
      <c r="D52" s="2"/>
      <c r="E52" s="16" t="s">
        <v>183</v>
      </c>
      <c r="F52" s="16" t="s">
        <v>184</v>
      </c>
      <c r="G52" s="18"/>
      <c r="H52" s="26"/>
    </row>
    <row r="53" spans="1:8" ht="31.5">
      <c r="A53" s="27">
        <v>45120</v>
      </c>
      <c r="B53" s="19">
        <v>378</v>
      </c>
      <c r="C53" s="19"/>
      <c r="D53" s="2"/>
      <c r="E53" s="16" t="s">
        <v>164</v>
      </c>
      <c r="F53" s="16" t="s">
        <v>154</v>
      </c>
      <c r="G53" s="18"/>
      <c r="H53" s="26"/>
    </row>
    <row r="54" spans="1:8" ht="31.5">
      <c r="A54" s="27">
        <v>45120</v>
      </c>
      <c r="B54" s="19">
        <v>379</v>
      </c>
      <c r="C54" s="19"/>
      <c r="D54" s="2"/>
      <c r="E54" s="16" t="s">
        <v>155</v>
      </c>
      <c r="F54" s="16" t="s">
        <v>154</v>
      </c>
      <c r="G54" s="18"/>
      <c r="H54" s="26"/>
    </row>
    <row r="55" spans="1:8" ht="31.5">
      <c r="A55" s="27">
        <v>45120</v>
      </c>
      <c r="B55" s="19">
        <v>380</v>
      </c>
      <c r="C55" s="19"/>
      <c r="D55" s="2"/>
      <c r="E55" s="16" t="s">
        <v>158</v>
      </c>
      <c r="F55" s="16" t="s">
        <v>154</v>
      </c>
      <c r="G55" s="18"/>
    </row>
    <row r="56" spans="1:8" ht="63">
      <c r="A56" s="27">
        <v>45120</v>
      </c>
      <c r="B56" s="19">
        <v>381</v>
      </c>
      <c r="C56" s="19"/>
      <c r="D56" s="2"/>
      <c r="E56" s="16" t="s">
        <v>159</v>
      </c>
      <c r="F56" s="16" t="s">
        <v>160</v>
      </c>
      <c r="G56" s="18"/>
    </row>
    <row r="57" spans="1:8" ht="31.5">
      <c r="A57" s="27">
        <v>45121</v>
      </c>
      <c r="B57" s="19">
        <v>382</v>
      </c>
      <c r="C57" s="19"/>
      <c r="D57" s="2"/>
      <c r="E57" s="16" t="s">
        <v>179</v>
      </c>
      <c r="F57" s="16" t="s">
        <v>180</v>
      </c>
      <c r="G57" s="18"/>
    </row>
    <row r="58" spans="1:8" ht="63">
      <c r="A58" s="27">
        <v>45121</v>
      </c>
      <c r="B58" s="19">
        <v>383</v>
      </c>
      <c r="C58" s="19"/>
      <c r="D58" s="2"/>
      <c r="E58" s="16" t="s">
        <v>210</v>
      </c>
      <c r="F58" s="16" t="s">
        <v>211</v>
      </c>
      <c r="G58" s="18"/>
    </row>
    <row r="59" spans="1:8" ht="47.25">
      <c r="A59" s="27">
        <v>45121</v>
      </c>
      <c r="B59" s="19">
        <v>384</v>
      </c>
      <c r="C59" s="19"/>
      <c r="D59" s="2"/>
      <c r="E59" s="16" t="s">
        <v>148</v>
      </c>
      <c r="F59" s="16" t="s">
        <v>141</v>
      </c>
      <c r="G59" s="18"/>
    </row>
    <row r="60" spans="1:8" ht="47.25">
      <c r="A60" s="27">
        <v>45121</v>
      </c>
      <c r="B60" s="19">
        <v>385</v>
      </c>
      <c r="C60" s="19"/>
      <c r="D60" s="2"/>
      <c r="E60" s="16" t="s">
        <v>147</v>
      </c>
      <c r="F60" s="16" t="s">
        <v>141</v>
      </c>
      <c r="G60" s="18"/>
    </row>
    <row r="61" spans="1:8" ht="47.25">
      <c r="A61" s="27">
        <v>45121</v>
      </c>
      <c r="B61" s="19">
        <v>386</v>
      </c>
      <c r="C61" s="19"/>
      <c r="D61" s="2"/>
      <c r="E61" s="16" t="s">
        <v>142</v>
      </c>
      <c r="F61" s="16" t="s">
        <v>141</v>
      </c>
      <c r="G61" s="18"/>
    </row>
    <row r="62" spans="1:8" ht="47.25">
      <c r="A62" s="27">
        <v>45121</v>
      </c>
      <c r="B62" s="19">
        <v>387</v>
      </c>
      <c r="C62" s="19"/>
      <c r="D62" s="2"/>
      <c r="E62" s="16" t="s">
        <v>150</v>
      </c>
      <c r="F62" s="16" t="s">
        <v>141</v>
      </c>
      <c r="G62" s="18"/>
    </row>
    <row r="63" spans="1:8" ht="47.25">
      <c r="A63" s="27">
        <v>45121</v>
      </c>
      <c r="B63" s="19">
        <v>388</v>
      </c>
      <c r="C63" s="19"/>
      <c r="D63" s="2"/>
      <c r="E63" s="16" t="s">
        <v>145</v>
      </c>
      <c r="F63" s="16" t="s">
        <v>141</v>
      </c>
      <c r="G63" s="18"/>
    </row>
    <row r="64" spans="1:8" s="48" customFormat="1" ht="47.25">
      <c r="A64" s="27">
        <v>45121</v>
      </c>
      <c r="B64" s="19">
        <v>389</v>
      </c>
      <c r="C64" s="19"/>
      <c r="D64" s="2"/>
      <c r="E64" s="16" t="s">
        <v>151</v>
      </c>
      <c r="F64" s="16" t="s">
        <v>141</v>
      </c>
      <c r="G64" s="18"/>
    </row>
    <row r="65" spans="1:7" s="48" customFormat="1" ht="47.25">
      <c r="A65" s="27">
        <v>45121</v>
      </c>
      <c r="B65" s="19">
        <v>390</v>
      </c>
      <c r="C65" s="19"/>
      <c r="D65" s="2"/>
      <c r="E65" s="16" t="s">
        <v>146</v>
      </c>
      <c r="F65" s="16" t="s">
        <v>141</v>
      </c>
      <c r="G65" s="18"/>
    </row>
    <row r="66" spans="1:7" s="48" customFormat="1" ht="47.25">
      <c r="A66" s="27">
        <v>45121</v>
      </c>
      <c r="B66" s="19">
        <v>391</v>
      </c>
      <c r="C66" s="19"/>
      <c r="D66" s="2"/>
      <c r="E66" s="16" t="s">
        <v>143</v>
      </c>
      <c r="F66" s="16" t="s">
        <v>141</v>
      </c>
      <c r="G66" s="18"/>
    </row>
    <row r="67" spans="1:7" s="48" customFormat="1" ht="47.25">
      <c r="A67" s="27">
        <v>45121</v>
      </c>
      <c r="B67" s="19">
        <v>392</v>
      </c>
      <c r="C67" s="19"/>
      <c r="D67" s="2"/>
      <c r="E67" s="16" t="s">
        <v>152</v>
      </c>
      <c r="F67" s="16" t="s">
        <v>141</v>
      </c>
      <c r="G67" s="18"/>
    </row>
    <row r="68" spans="1:7" s="48" customFormat="1" ht="47.25">
      <c r="A68" s="27">
        <v>45121</v>
      </c>
      <c r="B68" s="19">
        <v>393</v>
      </c>
      <c r="C68" s="19"/>
      <c r="D68" s="2"/>
      <c r="E68" s="16" t="s">
        <v>144</v>
      </c>
      <c r="F68" s="16" t="s">
        <v>141</v>
      </c>
      <c r="G68" s="18"/>
    </row>
    <row r="69" spans="1:7" s="48" customFormat="1" ht="47.25">
      <c r="A69" s="27">
        <v>45121</v>
      </c>
      <c r="B69" s="19">
        <v>394</v>
      </c>
      <c r="C69" s="19"/>
      <c r="D69" s="2"/>
      <c r="E69" s="16" t="s">
        <v>149</v>
      </c>
      <c r="F69" s="16" t="s">
        <v>141</v>
      </c>
      <c r="G69" s="18"/>
    </row>
    <row r="70" spans="1:7" s="48" customFormat="1" ht="47.25">
      <c r="A70" s="27">
        <v>45121</v>
      </c>
      <c r="B70" s="19">
        <v>395</v>
      </c>
      <c r="C70" s="19"/>
      <c r="D70" s="2"/>
      <c r="E70" s="16" t="s">
        <v>140</v>
      </c>
      <c r="F70" s="16" t="s">
        <v>141</v>
      </c>
      <c r="G70" s="18"/>
    </row>
    <row r="71" spans="1:7" s="48" customFormat="1" ht="47.25">
      <c r="A71" s="27">
        <v>45124</v>
      </c>
      <c r="B71" s="19">
        <v>396</v>
      </c>
      <c r="C71" s="19"/>
      <c r="D71" s="2"/>
      <c r="E71" s="16" t="s">
        <v>177</v>
      </c>
      <c r="F71" s="16" t="s">
        <v>178</v>
      </c>
      <c r="G71" s="18"/>
    </row>
    <row r="72" spans="1:7" s="48" customFormat="1" ht="31.5">
      <c r="A72" s="27">
        <v>45124</v>
      </c>
      <c r="B72" s="19">
        <v>397</v>
      </c>
      <c r="C72" s="19"/>
      <c r="D72" s="2"/>
      <c r="E72" s="16" t="s">
        <v>185</v>
      </c>
      <c r="F72" s="16" t="s">
        <v>186</v>
      </c>
      <c r="G72" s="18"/>
    </row>
    <row r="73" spans="1:7" s="48" customFormat="1" ht="31.5">
      <c r="A73" s="27">
        <v>45124</v>
      </c>
      <c r="B73" s="19">
        <v>398</v>
      </c>
      <c r="C73" s="19"/>
      <c r="D73" s="2"/>
      <c r="E73" s="16" t="s">
        <v>147</v>
      </c>
      <c r="F73" s="16" t="s">
        <v>176</v>
      </c>
      <c r="G73" s="18"/>
    </row>
    <row r="74" spans="1:7" s="48" customFormat="1" ht="31.5">
      <c r="A74" s="27">
        <v>45124</v>
      </c>
      <c r="B74" s="19">
        <v>399</v>
      </c>
      <c r="C74" s="19"/>
      <c r="D74" s="2"/>
      <c r="E74" s="16" t="s">
        <v>151</v>
      </c>
      <c r="F74" s="16" t="s">
        <v>187</v>
      </c>
      <c r="G74" s="18"/>
    </row>
    <row r="75" spans="1:7" s="48" customFormat="1" ht="31.5">
      <c r="A75" s="27">
        <v>45126</v>
      </c>
      <c r="B75" s="19">
        <v>400</v>
      </c>
      <c r="C75" s="19"/>
      <c r="D75" s="2"/>
      <c r="E75" s="16" t="s">
        <v>193</v>
      </c>
      <c r="F75" s="16" t="s">
        <v>167</v>
      </c>
      <c r="G75" s="18"/>
    </row>
    <row r="76" spans="1:7" s="48" customFormat="1" ht="15.75">
      <c r="A76" s="27">
        <v>45126</v>
      </c>
      <c r="B76" s="19">
        <v>401</v>
      </c>
      <c r="C76" s="19"/>
      <c r="D76" s="2"/>
      <c r="E76" s="16" t="s">
        <v>226</v>
      </c>
      <c r="F76" s="16" t="s">
        <v>227</v>
      </c>
      <c r="G76" s="18"/>
    </row>
    <row r="77" spans="1:7" s="48" customFormat="1" ht="15.75">
      <c r="A77" s="27">
        <v>45126</v>
      </c>
      <c r="B77" s="19">
        <v>402</v>
      </c>
      <c r="C77" s="19"/>
      <c r="D77" s="2"/>
      <c r="E77" s="16" t="s">
        <v>228</v>
      </c>
      <c r="F77" s="16" t="s">
        <v>229</v>
      </c>
      <c r="G77" s="18"/>
    </row>
    <row r="78" spans="1:7" s="48" customFormat="1" ht="31.5">
      <c r="A78" s="27">
        <v>45127</v>
      </c>
      <c r="B78" s="19">
        <v>403</v>
      </c>
      <c r="C78" s="19"/>
      <c r="D78" s="2"/>
      <c r="E78" s="16" t="s">
        <v>179</v>
      </c>
      <c r="F78" s="16" t="s">
        <v>230</v>
      </c>
      <c r="G78" s="18"/>
    </row>
    <row r="79" spans="1:7" s="48" customFormat="1" ht="47.25">
      <c r="A79" s="27">
        <v>45127</v>
      </c>
      <c r="B79" s="19">
        <v>404</v>
      </c>
      <c r="C79" s="19"/>
      <c r="D79" s="2"/>
      <c r="E79" s="16" t="s">
        <v>183</v>
      </c>
      <c r="F79" s="16" t="s">
        <v>231</v>
      </c>
      <c r="G79" s="18"/>
    </row>
    <row r="80" spans="1:7" s="48" customFormat="1" ht="47.25">
      <c r="A80" s="27">
        <v>45127</v>
      </c>
      <c r="B80" s="19">
        <v>405</v>
      </c>
      <c r="C80" s="19"/>
      <c r="D80" s="2"/>
      <c r="E80" s="16" t="s">
        <v>197</v>
      </c>
      <c r="F80" s="16" t="s">
        <v>232</v>
      </c>
      <c r="G80" s="18"/>
    </row>
    <row r="81" spans="1:8" s="48" customFormat="1" ht="31.5">
      <c r="A81" s="27">
        <v>45127</v>
      </c>
      <c r="B81" s="19">
        <v>406</v>
      </c>
      <c r="C81" s="19"/>
      <c r="D81" s="2"/>
      <c r="E81" s="16" t="s">
        <v>164</v>
      </c>
      <c r="F81" s="16" t="s">
        <v>190</v>
      </c>
      <c r="G81" s="18"/>
    </row>
    <row r="82" spans="1:8" s="48" customFormat="1" ht="31.5">
      <c r="A82" s="27">
        <v>45127</v>
      </c>
      <c r="B82" s="19">
        <v>407</v>
      </c>
      <c r="C82" s="19"/>
      <c r="D82" s="2"/>
      <c r="E82" s="16" t="s">
        <v>153</v>
      </c>
      <c r="F82" s="16" t="s">
        <v>233</v>
      </c>
      <c r="G82" s="18"/>
    </row>
    <row r="83" spans="1:8" s="48" customFormat="1" ht="47.25">
      <c r="A83" s="27">
        <v>45128</v>
      </c>
      <c r="B83" s="19">
        <v>408</v>
      </c>
      <c r="C83" s="19"/>
      <c r="D83" s="2"/>
      <c r="E83" s="16" t="s">
        <v>234</v>
      </c>
      <c r="F83" s="16" t="s">
        <v>235</v>
      </c>
      <c r="G83" s="18"/>
    </row>
    <row r="84" spans="1:8" s="48" customFormat="1" ht="15.75">
      <c r="A84" s="27">
        <v>45128</v>
      </c>
      <c r="B84" s="19">
        <v>409</v>
      </c>
      <c r="C84" s="19"/>
      <c r="D84" s="2"/>
      <c r="E84" s="16" t="s">
        <v>201</v>
      </c>
      <c r="F84" s="16" t="s">
        <v>229</v>
      </c>
      <c r="G84" s="18"/>
    </row>
    <row r="85" spans="1:8" s="48" customFormat="1" ht="31.5">
      <c r="A85" s="27">
        <v>45128</v>
      </c>
      <c r="B85" s="19">
        <v>410</v>
      </c>
      <c r="C85" s="19"/>
      <c r="D85" s="2"/>
      <c r="E85" s="16" t="s">
        <v>199</v>
      </c>
      <c r="F85" s="16" t="s">
        <v>237</v>
      </c>
      <c r="G85" s="18"/>
    </row>
    <row r="86" spans="1:8" s="48" customFormat="1" ht="31.5">
      <c r="A86" s="27">
        <v>45131</v>
      </c>
      <c r="B86" s="19">
        <v>411</v>
      </c>
      <c r="C86" s="19"/>
      <c r="D86" s="2"/>
      <c r="E86" s="16" t="s">
        <v>236</v>
      </c>
      <c r="F86" s="16" t="s">
        <v>229</v>
      </c>
      <c r="G86" s="18"/>
    </row>
    <row r="87" spans="1:8" s="48" customFormat="1" ht="31.5">
      <c r="A87" s="27">
        <v>45135</v>
      </c>
      <c r="B87" s="19">
        <v>412</v>
      </c>
      <c r="C87" s="19"/>
      <c r="D87" s="2"/>
      <c r="E87" s="16" t="s">
        <v>162</v>
      </c>
      <c r="F87" s="16" t="s">
        <v>238</v>
      </c>
      <c r="G87" s="18"/>
    </row>
    <row r="88" spans="1:8" ht="15.75">
      <c r="A88" s="28"/>
      <c r="B88" s="11"/>
      <c r="C88" s="1"/>
      <c r="D88" s="2"/>
      <c r="E88" s="1"/>
      <c r="F88" s="74" t="s">
        <v>1</v>
      </c>
      <c r="G88" s="74"/>
      <c r="H88" s="26"/>
    </row>
    <row r="89" spans="1:8" ht="15.75">
      <c r="A89" s="6" t="s">
        <v>15</v>
      </c>
      <c r="B89" s="13"/>
      <c r="C89" s="6"/>
      <c r="F89" s="15" t="s">
        <v>19</v>
      </c>
    </row>
    <row r="90" spans="1:8">
      <c r="A90" s="8" t="s">
        <v>4</v>
      </c>
      <c r="B90" s="8" t="s">
        <v>5</v>
      </c>
      <c r="C90" s="8" t="s">
        <v>22</v>
      </c>
      <c r="F90" s="8" t="s">
        <v>20</v>
      </c>
      <c r="G90" s="8" t="s">
        <v>5</v>
      </c>
    </row>
    <row r="91" spans="1:8">
      <c r="A91" s="11"/>
      <c r="B91" s="11"/>
      <c r="C91" s="21"/>
      <c r="F91" s="1" t="s">
        <v>16</v>
      </c>
      <c r="G91" s="1">
        <v>50</v>
      </c>
    </row>
    <row r="92" spans="1:8">
      <c r="A92" s="11"/>
      <c r="B92" s="11"/>
      <c r="C92" s="20"/>
      <c r="F92" s="1" t="s">
        <v>17</v>
      </c>
      <c r="G92" s="1">
        <v>27</v>
      </c>
      <c r="H92" s="26"/>
    </row>
    <row r="93" spans="1:8" ht="15.75">
      <c r="A93" s="11"/>
      <c r="B93" s="11"/>
      <c r="C93" s="17"/>
      <c r="F93" s="1" t="s">
        <v>18</v>
      </c>
      <c r="G93" s="1">
        <v>1</v>
      </c>
    </row>
    <row r="94" spans="1:8" ht="15.75">
      <c r="A94" s="11"/>
      <c r="B94" s="11"/>
      <c r="C94" s="17"/>
      <c r="F94" s="10" t="s">
        <v>23</v>
      </c>
      <c r="G94" s="1"/>
    </row>
    <row r="95" spans="1:8" ht="15.75">
      <c r="A95" s="11"/>
      <c r="B95" s="11"/>
      <c r="C95" s="17"/>
      <c r="E95" s="30"/>
      <c r="F95" s="40"/>
      <c r="G95" s="30"/>
    </row>
    <row r="96" spans="1:8" ht="15.75">
      <c r="A96" s="11"/>
      <c r="B96" s="11"/>
      <c r="C96" s="17"/>
      <c r="E96" s="30"/>
      <c r="F96" s="40"/>
      <c r="G96" s="30"/>
      <c r="H96" s="39"/>
    </row>
    <row r="97" spans="1:7">
      <c r="A97" s="11"/>
      <c r="B97" s="11"/>
      <c r="C97" s="24"/>
      <c r="E97" s="30"/>
      <c r="F97" s="40"/>
      <c r="G97" s="30"/>
    </row>
    <row r="98" spans="1:7" ht="15.75">
      <c r="A98" s="11"/>
      <c r="B98" s="11"/>
      <c r="C98" s="17"/>
      <c r="E98" s="30"/>
      <c r="F98" s="40"/>
      <c r="G98" s="31"/>
    </row>
    <row r="99" spans="1:7" ht="15.75">
      <c r="A99" s="11"/>
      <c r="B99" s="11"/>
      <c r="C99" s="17"/>
      <c r="E99" s="30"/>
      <c r="F99" s="41"/>
      <c r="G99" s="31"/>
    </row>
    <row r="100" spans="1:7" ht="15.75">
      <c r="A100" s="11"/>
      <c r="B100" s="11"/>
      <c r="C100" s="17"/>
      <c r="E100" s="30"/>
      <c r="F100" s="40"/>
      <c r="G100" s="31"/>
    </row>
    <row r="101" spans="1:7" ht="15.75">
      <c r="A101" s="11"/>
      <c r="B101" s="11"/>
      <c r="C101" s="17"/>
      <c r="E101" s="30"/>
      <c r="F101" s="40"/>
      <c r="G101" s="31"/>
    </row>
    <row r="102" spans="1:7">
      <c r="A102" s="11"/>
      <c r="B102" s="11"/>
      <c r="C102" s="24"/>
      <c r="E102" s="23"/>
      <c r="F102" s="42"/>
      <c r="G102" s="33"/>
    </row>
    <row r="103" spans="1:7">
      <c r="A103" s="11"/>
      <c r="B103" s="11"/>
      <c r="C103" s="24"/>
      <c r="F103" s="23"/>
      <c r="G103" s="32"/>
    </row>
    <row r="104" spans="1:7">
      <c r="A104" s="8" t="s">
        <v>21</v>
      </c>
      <c r="B104" s="14"/>
      <c r="C104" s="25">
        <f>SUM(C91:C103)</f>
        <v>0</v>
      </c>
      <c r="F104" s="34"/>
      <c r="G104" s="22"/>
    </row>
    <row r="105" spans="1:7">
      <c r="A105" s="9"/>
      <c r="F105" s="23"/>
      <c r="G105" s="22"/>
    </row>
    <row r="106" spans="1:7">
      <c r="F106" s="23"/>
      <c r="G106" s="22"/>
    </row>
    <row r="107" spans="1:7">
      <c r="A107" t="s">
        <v>6</v>
      </c>
      <c r="F107" s="23"/>
      <c r="G107" s="22"/>
    </row>
    <row r="109" spans="1:7">
      <c r="A109" s="78"/>
      <c r="B109" s="78"/>
      <c r="C109" s="78"/>
      <c r="F109" s="78"/>
      <c r="G109" s="78"/>
    </row>
    <row r="110" spans="1:7">
      <c r="A110" s="79" t="s">
        <v>7</v>
      </c>
      <c r="B110" s="79"/>
      <c r="C110" s="79"/>
      <c r="F110" s="80" t="s">
        <v>25</v>
      </c>
      <c r="G110" s="80"/>
    </row>
    <row r="113" spans="4:5">
      <c r="D113" s="78"/>
      <c r="E113" s="78"/>
    </row>
    <row r="114" spans="4:5">
      <c r="D114" s="79" t="s">
        <v>8</v>
      </c>
      <c r="E114" s="79"/>
    </row>
  </sheetData>
  <mergeCells count="11">
    <mergeCell ref="F109:G109"/>
    <mergeCell ref="D113:E113"/>
    <mergeCell ref="D114:E114"/>
    <mergeCell ref="F110:G110"/>
    <mergeCell ref="A109:C109"/>
    <mergeCell ref="A110:C110"/>
    <mergeCell ref="F88:G88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opLeftCell="B28" workbookViewId="0">
      <selection activeCell="F15" sqref="F15"/>
    </sheetView>
  </sheetViews>
  <sheetFormatPr baseColWidth="10" defaultRowHeight="15"/>
  <cols>
    <col min="1" max="1" width="4.85546875" customWidth="1"/>
    <col min="2" max="2" width="11.42578125" style="37"/>
    <col min="3" max="4" width="13.140625" style="37" bestFit="1" customWidth="1"/>
    <col min="5" max="5" width="16.85546875" style="37" customWidth="1"/>
    <col min="6" max="6" width="14.140625" style="37" bestFit="1" customWidth="1"/>
    <col min="7" max="10" width="13.140625" bestFit="1" customWidth="1"/>
  </cols>
  <sheetData>
    <row r="1" spans="1:11">
      <c r="B1" s="36"/>
      <c r="C1" s="49" t="s">
        <v>26</v>
      </c>
      <c r="D1" s="36"/>
      <c r="E1" s="36"/>
      <c r="F1" s="24"/>
      <c r="G1" t="s">
        <v>91</v>
      </c>
    </row>
    <row r="2" spans="1:11">
      <c r="B2" s="56">
        <v>1</v>
      </c>
      <c r="C2" s="57" t="s">
        <v>29</v>
      </c>
      <c r="D2" s="56"/>
      <c r="E2" s="56"/>
      <c r="F2" s="58">
        <v>330488</v>
      </c>
      <c r="G2" s="44">
        <f>+F2</f>
        <v>330488</v>
      </c>
      <c r="H2" s="59"/>
      <c r="I2" t="s">
        <v>83</v>
      </c>
    </row>
    <row r="3" spans="1:11" ht="13.5" customHeight="1">
      <c r="B3" s="56">
        <v>2</v>
      </c>
      <c r="C3" s="57" t="s">
        <v>39</v>
      </c>
      <c r="D3" s="56"/>
      <c r="E3" s="56"/>
      <c r="F3" s="58">
        <v>799824.52</v>
      </c>
      <c r="G3" s="44">
        <f t="shared" ref="G3:G13" si="0">+F3</f>
        <v>799824.52</v>
      </c>
      <c r="H3" s="60"/>
      <c r="I3" t="s">
        <v>96</v>
      </c>
    </row>
    <row r="4" spans="1:11">
      <c r="B4" s="56">
        <v>3</v>
      </c>
      <c r="C4" s="57" t="s">
        <v>33</v>
      </c>
      <c r="D4" s="56"/>
      <c r="E4" s="56"/>
      <c r="F4" s="58">
        <v>538361.36</v>
      </c>
      <c r="G4" s="44">
        <f t="shared" si="0"/>
        <v>538361.36</v>
      </c>
      <c r="I4" s="26"/>
    </row>
    <row r="5" spans="1:11">
      <c r="B5" s="56">
        <v>4</v>
      </c>
      <c r="C5" s="57" t="s">
        <v>35</v>
      </c>
      <c r="D5" s="56"/>
      <c r="E5" s="56"/>
      <c r="F5" s="58">
        <v>42251.35</v>
      </c>
      <c r="G5" s="44">
        <f t="shared" si="0"/>
        <v>42251.35</v>
      </c>
      <c r="I5" s="26"/>
      <c r="K5" s="29"/>
    </row>
    <row r="6" spans="1:11">
      <c r="B6" s="56">
        <v>5</v>
      </c>
      <c r="C6" s="57" t="s">
        <v>31</v>
      </c>
      <c r="D6" s="56"/>
      <c r="E6" s="56"/>
      <c r="F6" s="58">
        <v>637383</v>
      </c>
      <c r="G6" s="44">
        <f t="shared" si="0"/>
        <v>637383</v>
      </c>
      <c r="I6" s="26"/>
    </row>
    <row r="7" spans="1:11" ht="12" customHeight="1">
      <c r="B7" s="56">
        <v>6</v>
      </c>
      <c r="C7" s="57" t="s">
        <v>36</v>
      </c>
      <c r="D7" s="56"/>
      <c r="E7" s="56"/>
      <c r="F7" s="58">
        <v>140008.12</v>
      </c>
      <c r="G7" s="44">
        <f t="shared" si="0"/>
        <v>140008.12</v>
      </c>
      <c r="I7" s="26"/>
    </row>
    <row r="8" spans="1:11" ht="11.25" customHeight="1">
      <c r="B8" s="56">
        <v>7</v>
      </c>
      <c r="C8" s="57" t="s">
        <v>37</v>
      </c>
      <c r="D8" s="56"/>
      <c r="E8" s="56"/>
      <c r="F8" s="58">
        <v>36338.5</v>
      </c>
      <c r="G8" s="44">
        <f t="shared" si="0"/>
        <v>36338.5</v>
      </c>
      <c r="I8" s="26"/>
    </row>
    <row r="9" spans="1:11" ht="12" customHeight="1">
      <c r="B9" s="56">
        <v>8</v>
      </c>
      <c r="C9" s="57" t="s">
        <v>38</v>
      </c>
      <c r="D9" s="56"/>
      <c r="E9" s="56"/>
      <c r="F9" s="58">
        <v>92610</v>
      </c>
      <c r="G9" s="44">
        <f t="shared" si="0"/>
        <v>92610</v>
      </c>
      <c r="I9" s="26"/>
    </row>
    <row r="10" spans="1:11" ht="11.25" customHeight="1">
      <c r="B10" s="56">
        <v>9</v>
      </c>
      <c r="C10" s="57" t="s">
        <v>34</v>
      </c>
      <c r="D10" s="56"/>
      <c r="E10" s="56"/>
      <c r="F10" s="58">
        <v>36795.050000000003</v>
      </c>
      <c r="G10" s="44">
        <f t="shared" si="0"/>
        <v>36795.050000000003</v>
      </c>
      <c r="I10" s="26"/>
    </row>
    <row r="11" spans="1:11" ht="13.5" customHeight="1">
      <c r="B11" s="56">
        <v>10</v>
      </c>
      <c r="C11" s="57" t="s">
        <v>32</v>
      </c>
      <c r="D11" s="56"/>
      <c r="E11" s="56"/>
      <c r="F11" s="58">
        <v>84793</v>
      </c>
      <c r="G11" s="44">
        <f t="shared" si="0"/>
        <v>84793</v>
      </c>
      <c r="I11" s="26"/>
    </row>
    <row r="12" spans="1:11" ht="11.25" customHeight="1">
      <c r="A12" s="37"/>
      <c r="B12" s="56">
        <v>11</v>
      </c>
      <c r="C12" s="57" t="s">
        <v>60</v>
      </c>
      <c r="D12" s="56"/>
      <c r="E12" s="56"/>
      <c r="F12" s="58">
        <v>38367.699999999997</v>
      </c>
      <c r="G12" s="44">
        <f t="shared" si="0"/>
        <v>38367.699999999997</v>
      </c>
      <c r="I12" s="26"/>
    </row>
    <row r="13" spans="1:11" s="48" customFormat="1" ht="11.25" customHeight="1">
      <c r="A13" s="37"/>
      <c r="B13" s="56">
        <v>12</v>
      </c>
      <c r="C13" s="57" t="s">
        <v>31</v>
      </c>
      <c r="D13" s="56"/>
      <c r="E13" s="56"/>
      <c r="F13" s="58">
        <v>118560</v>
      </c>
      <c r="G13" s="44">
        <f t="shared" si="0"/>
        <v>118560</v>
      </c>
      <c r="I13" s="26"/>
    </row>
    <row r="14" spans="1:11" ht="12" customHeight="1">
      <c r="A14" s="37"/>
      <c r="B14" s="36"/>
      <c r="C14" s="50"/>
      <c r="D14" s="51"/>
      <c r="E14" s="49" t="s">
        <v>27</v>
      </c>
      <c r="F14" s="52">
        <f>SUM(F2:F13)</f>
        <v>2895780.6</v>
      </c>
      <c r="G14" s="26">
        <f>SUM(G2:G13)</f>
        <v>2895780.6</v>
      </c>
      <c r="I14" s="29"/>
      <c r="K14" s="26"/>
    </row>
    <row r="15" spans="1:11" ht="13.5" customHeight="1">
      <c r="A15" s="56">
        <v>1</v>
      </c>
      <c r="B15" s="57" t="s">
        <v>30</v>
      </c>
      <c r="C15" s="56"/>
      <c r="D15" s="56"/>
      <c r="E15" s="56"/>
      <c r="F15" s="58">
        <v>1374500</v>
      </c>
      <c r="G15" s="45">
        <v>1000000</v>
      </c>
    </row>
    <row r="16" spans="1:11" ht="12.75" customHeight="1">
      <c r="A16" s="56">
        <v>2</v>
      </c>
      <c r="B16" s="57" t="s">
        <v>84</v>
      </c>
      <c r="C16" s="56"/>
      <c r="D16" s="56"/>
      <c r="E16" s="56"/>
      <c r="F16" s="58">
        <v>3233740.11</v>
      </c>
      <c r="G16" s="35"/>
    </row>
    <row r="17" spans="1:12">
      <c r="A17" s="56">
        <v>3</v>
      </c>
      <c r="B17" s="57" t="s">
        <v>61</v>
      </c>
      <c r="C17" s="56"/>
      <c r="D17" s="59"/>
      <c r="E17" s="59"/>
      <c r="F17" s="58">
        <v>316911.42</v>
      </c>
      <c r="G17" s="45">
        <f>+F17</f>
        <v>316911.42</v>
      </c>
    </row>
    <row r="18" spans="1:12">
      <c r="A18" s="56">
        <v>4</v>
      </c>
      <c r="B18" s="57" t="s">
        <v>62</v>
      </c>
      <c r="C18" s="56"/>
      <c r="D18" s="56"/>
      <c r="E18" s="56"/>
      <c r="F18" s="58">
        <v>78440.5</v>
      </c>
      <c r="G18" s="45">
        <f t="shared" ref="G18:G42" si="1">+F18</f>
        <v>78440.5</v>
      </c>
    </row>
    <row r="19" spans="1:12">
      <c r="A19" s="56">
        <v>5</v>
      </c>
      <c r="B19" s="57" t="s">
        <v>63</v>
      </c>
      <c r="C19" s="57"/>
      <c r="D19" s="57"/>
      <c r="E19" s="57"/>
      <c r="F19" s="64">
        <v>134048</v>
      </c>
      <c r="G19" s="45">
        <f t="shared" si="1"/>
        <v>134048</v>
      </c>
    </row>
    <row r="20" spans="1:12">
      <c r="A20" s="56">
        <v>9</v>
      </c>
      <c r="B20" s="57" t="s">
        <v>64</v>
      </c>
      <c r="C20" s="57"/>
      <c r="D20" s="57"/>
      <c r="E20" s="57"/>
      <c r="F20" s="58">
        <v>106028.9</v>
      </c>
      <c r="G20" s="45">
        <f t="shared" si="1"/>
        <v>106028.9</v>
      </c>
    </row>
    <row r="21" spans="1:12">
      <c r="A21" s="61">
        <v>10</v>
      </c>
      <c r="B21" s="62" t="s">
        <v>65</v>
      </c>
      <c r="C21" s="68"/>
      <c r="D21" s="68"/>
      <c r="E21" s="68"/>
      <c r="F21" s="63">
        <v>136593.85</v>
      </c>
      <c r="G21" s="45">
        <f t="shared" si="1"/>
        <v>136593.85</v>
      </c>
    </row>
    <row r="22" spans="1:12">
      <c r="A22" s="61">
        <v>11</v>
      </c>
      <c r="B22" s="62" t="s">
        <v>66</v>
      </c>
      <c r="C22" s="68"/>
      <c r="D22" s="69"/>
      <c r="E22" s="68"/>
      <c r="F22" s="63">
        <v>144983.06</v>
      </c>
      <c r="G22" s="45">
        <f t="shared" si="1"/>
        <v>144983.06</v>
      </c>
      <c r="I22" s="35" t="s">
        <v>133</v>
      </c>
      <c r="J22" s="44">
        <f>+F21+F22+F23+F24+F25+F27+F26+F28+F29+F31+F32+F37+F36+F35+F20+F18</f>
        <v>1262192.8199999998</v>
      </c>
    </row>
    <row r="23" spans="1:12">
      <c r="A23" s="61">
        <v>13</v>
      </c>
      <c r="B23" s="62" t="s">
        <v>67</v>
      </c>
      <c r="C23" s="62"/>
      <c r="D23" s="62"/>
      <c r="E23" s="62"/>
      <c r="F23" s="63">
        <v>4248</v>
      </c>
      <c r="G23" s="45">
        <f t="shared" si="1"/>
        <v>4248</v>
      </c>
    </row>
    <row r="24" spans="1:12">
      <c r="A24" s="61">
        <v>14</v>
      </c>
      <c r="B24" s="62" t="s">
        <v>68</v>
      </c>
      <c r="C24" s="68"/>
      <c r="D24" s="68"/>
      <c r="E24" s="68"/>
      <c r="F24" s="63">
        <v>16708.8</v>
      </c>
      <c r="G24" s="45">
        <f t="shared" si="1"/>
        <v>16708.8</v>
      </c>
      <c r="L24" s="29"/>
    </row>
    <row r="25" spans="1:12">
      <c r="A25" s="61">
        <v>15</v>
      </c>
      <c r="B25" s="62" t="s">
        <v>69</v>
      </c>
      <c r="C25" s="62"/>
      <c r="D25" s="62"/>
      <c r="E25" s="62"/>
      <c r="F25" s="63">
        <v>15299.17</v>
      </c>
      <c r="G25" s="45">
        <f t="shared" si="1"/>
        <v>15299.17</v>
      </c>
    </row>
    <row r="26" spans="1:12" ht="14.25" customHeight="1">
      <c r="A26" s="61">
        <v>16</v>
      </c>
      <c r="B26" s="62" t="s">
        <v>70</v>
      </c>
      <c r="C26" s="62"/>
      <c r="D26" s="62"/>
      <c r="E26" s="62"/>
      <c r="F26" s="63">
        <v>31506</v>
      </c>
      <c r="G26" s="45">
        <f t="shared" si="1"/>
        <v>31506</v>
      </c>
      <c r="H26" s="29"/>
    </row>
    <row r="27" spans="1:12">
      <c r="A27" s="61">
        <v>17</v>
      </c>
      <c r="B27" s="62" t="s">
        <v>71</v>
      </c>
      <c r="C27" s="62"/>
      <c r="D27" s="62"/>
      <c r="E27" s="62"/>
      <c r="F27" s="63">
        <v>55702.1</v>
      </c>
      <c r="G27" s="45">
        <f t="shared" si="1"/>
        <v>55702.1</v>
      </c>
      <c r="L27" s="29"/>
    </row>
    <row r="28" spans="1:12">
      <c r="A28" s="61">
        <v>18</v>
      </c>
      <c r="B28" s="62" t="s">
        <v>72</v>
      </c>
      <c r="C28" s="68"/>
      <c r="D28" s="68"/>
      <c r="E28" s="68"/>
      <c r="F28" s="63">
        <v>168232</v>
      </c>
      <c r="G28" s="45">
        <f t="shared" si="1"/>
        <v>168232</v>
      </c>
      <c r="H28" s="46"/>
    </row>
    <row r="29" spans="1:12">
      <c r="A29" s="56">
        <v>19</v>
      </c>
      <c r="B29" s="57" t="s">
        <v>73</v>
      </c>
      <c r="C29" s="65"/>
      <c r="D29" s="65"/>
      <c r="E29" s="65"/>
      <c r="F29" s="58">
        <v>123913.28</v>
      </c>
      <c r="G29" s="45">
        <f t="shared" si="1"/>
        <v>123913.28</v>
      </c>
      <c r="H29" s="47"/>
      <c r="I29" s="26"/>
    </row>
    <row r="30" spans="1:12">
      <c r="A30" s="56">
        <v>20</v>
      </c>
      <c r="B30" s="57" t="s">
        <v>74</v>
      </c>
      <c r="C30" s="66"/>
      <c r="D30" s="66"/>
      <c r="E30" s="66"/>
      <c r="F30" s="58">
        <v>25000</v>
      </c>
      <c r="G30" s="45">
        <f t="shared" si="1"/>
        <v>25000</v>
      </c>
      <c r="H30" s="45"/>
    </row>
    <row r="31" spans="1:12" s="48" customFormat="1">
      <c r="A31" s="56">
        <v>21</v>
      </c>
      <c r="B31" s="57" t="s">
        <v>78</v>
      </c>
      <c r="C31" s="66"/>
      <c r="D31" s="66"/>
      <c r="E31" s="66"/>
      <c r="F31" s="58">
        <v>70714</v>
      </c>
      <c r="G31" s="45">
        <f t="shared" si="1"/>
        <v>70714</v>
      </c>
      <c r="H31" s="45"/>
    </row>
    <row r="32" spans="1:12">
      <c r="A32" s="56">
        <v>22</v>
      </c>
      <c r="B32" s="57" t="s">
        <v>75</v>
      </c>
      <c r="C32" s="65"/>
      <c r="D32" s="65"/>
      <c r="E32" s="65"/>
      <c r="F32" s="58">
        <v>18553.14</v>
      </c>
      <c r="G32" s="45">
        <f t="shared" si="1"/>
        <v>18553.14</v>
      </c>
      <c r="H32" s="38"/>
    </row>
    <row r="33" spans="1:14">
      <c r="A33" s="61">
        <v>23</v>
      </c>
      <c r="B33" s="62" t="s">
        <v>76</v>
      </c>
      <c r="C33" s="68"/>
      <c r="D33" s="68"/>
      <c r="E33" s="68"/>
      <c r="F33" s="63">
        <v>36285</v>
      </c>
      <c r="G33" s="45">
        <f t="shared" si="1"/>
        <v>36285</v>
      </c>
      <c r="H33" s="38"/>
      <c r="K33" s="35"/>
      <c r="L33" s="35"/>
      <c r="M33" s="35"/>
      <c r="N33" s="35"/>
    </row>
    <row r="34" spans="1:14">
      <c r="A34" s="61">
        <v>24</v>
      </c>
      <c r="B34" s="62" t="s">
        <v>77</v>
      </c>
      <c r="C34" s="68"/>
      <c r="D34" s="68"/>
      <c r="E34" s="68"/>
      <c r="F34" s="63">
        <v>238419</v>
      </c>
      <c r="G34" s="45">
        <f t="shared" si="1"/>
        <v>238419</v>
      </c>
      <c r="K34" s="35"/>
      <c r="L34" s="35"/>
      <c r="M34" s="35"/>
      <c r="N34" s="35"/>
    </row>
    <row r="35" spans="1:14">
      <c r="A35" s="61">
        <v>25</v>
      </c>
      <c r="B35" s="62" t="s">
        <v>85</v>
      </c>
      <c r="C35" s="68"/>
      <c r="D35" s="68"/>
      <c r="E35" s="68"/>
      <c r="F35" s="63">
        <v>73235.520000000004</v>
      </c>
      <c r="G35" s="45">
        <f t="shared" si="1"/>
        <v>73235.520000000004</v>
      </c>
      <c r="H35" s="44"/>
      <c r="L35" s="29"/>
      <c r="N35" s="29"/>
    </row>
    <row r="36" spans="1:14">
      <c r="A36" s="61">
        <v>26</v>
      </c>
      <c r="B36" s="62" t="s">
        <v>79</v>
      </c>
      <c r="C36" s="68"/>
      <c r="D36" s="61"/>
      <c r="E36" s="61"/>
      <c r="F36" s="63">
        <v>205762.5</v>
      </c>
      <c r="G36" s="45">
        <f>+F36/3</f>
        <v>68587.5</v>
      </c>
      <c r="H36" s="44"/>
      <c r="L36" s="29"/>
      <c r="N36" s="29"/>
    </row>
    <row r="37" spans="1:14">
      <c r="A37" s="61">
        <v>27</v>
      </c>
      <c r="B37" s="62" t="s">
        <v>80</v>
      </c>
      <c r="C37" s="68"/>
      <c r="D37" s="68"/>
      <c r="E37" s="68"/>
      <c r="F37" s="63">
        <v>12272</v>
      </c>
      <c r="G37" s="45">
        <f t="shared" si="1"/>
        <v>12272</v>
      </c>
      <c r="H37" s="44"/>
      <c r="L37" s="29"/>
      <c r="N37" s="29"/>
    </row>
    <row r="38" spans="1:14">
      <c r="A38" s="61">
        <v>28</v>
      </c>
      <c r="B38" s="62" t="s">
        <v>81</v>
      </c>
      <c r="C38" s="62"/>
      <c r="D38" s="62"/>
      <c r="E38" s="62"/>
      <c r="F38" s="63">
        <v>77412.72</v>
      </c>
      <c r="G38" s="45">
        <f t="shared" si="1"/>
        <v>77412.72</v>
      </c>
      <c r="H38" s="26"/>
      <c r="L38" s="29"/>
      <c r="N38" s="29"/>
    </row>
    <row r="39" spans="1:14" s="48" customFormat="1">
      <c r="A39" s="61">
        <v>29</v>
      </c>
      <c r="B39" s="62" t="s">
        <v>88</v>
      </c>
      <c r="C39" s="62"/>
      <c r="D39" s="62"/>
      <c r="E39" s="62"/>
      <c r="F39" s="63">
        <v>35447.199999999997</v>
      </c>
      <c r="G39" s="45">
        <f t="shared" si="1"/>
        <v>35447.199999999997</v>
      </c>
      <c r="H39" s="26"/>
      <c r="L39" s="29"/>
      <c r="N39" s="29"/>
    </row>
    <row r="40" spans="1:14" s="48" customFormat="1">
      <c r="A40" s="61">
        <v>30</v>
      </c>
      <c r="B40" s="62" t="s">
        <v>89</v>
      </c>
      <c r="C40" s="62"/>
      <c r="D40" s="62"/>
      <c r="E40" s="62"/>
      <c r="F40" s="63">
        <v>1131600</v>
      </c>
      <c r="G40" s="45">
        <f>+F40/3</f>
        <v>377200</v>
      </c>
      <c r="H40" s="26"/>
      <c r="L40" s="29"/>
      <c r="N40" s="29"/>
    </row>
    <row r="41" spans="1:14" s="48" customFormat="1">
      <c r="A41" s="61">
        <v>31</v>
      </c>
      <c r="B41" s="62" t="s">
        <v>90</v>
      </c>
      <c r="C41" s="62"/>
      <c r="D41" s="62"/>
      <c r="E41" s="62"/>
      <c r="F41" s="63">
        <v>66080</v>
      </c>
      <c r="G41" s="45">
        <f t="shared" si="1"/>
        <v>66080</v>
      </c>
      <c r="H41" s="26"/>
      <c r="L41" s="29"/>
      <c r="N41" s="29"/>
    </row>
    <row r="42" spans="1:14" s="48" customFormat="1">
      <c r="A42" s="61">
        <v>32</v>
      </c>
      <c r="B42" s="62" t="s">
        <v>92</v>
      </c>
      <c r="C42" s="62"/>
      <c r="D42" s="62"/>
      <c r="E42" s="62"/>
      <c r="F42" s="63">
        <v>207425</v>
      </c>
      <c r="G42" s="45">
        <f t="shared" si="1"/>
        <v>207425</v>
      </c>
      <c r="H42" s="26"/>
      <c r="L42" s="29"/>
      <c r="N42" s="29"/>
    </row>
    <row r="43" spans="1:14" s="48" customFormat="1">
      <c r="A43" s="56">
        <v>33</v>
      </c>
      <c r="B43" s="57" t="s">
        <v>93</v>
      </c>
      <c r="C43" s="57"/>
      <c r="D43" s="57"/>
      <c r="E43" s="57"/>
      <c r="F43" s="58">
        <v>341222.53</v>
      </c>
      <c r="G43" s="45">
        <f>52864+104373.8</f>
        <v>157237.79999999999</v>
      </c>
      <c r="H43" s="26"/>
      <c r="L43" s="29"/>
      <c r="N43" s="29"/>
    </row>
    <row r="44" spans="1:14" s="48" customFormat="1">
      <c r="A44" s="56">
        <v>34</v>
      </c>
      <c r="B44" s="57" t="s">
        <v>94</v>
      </c>
      <c r="C44" s="57"/>
      <c r="D44" s="57"/>
      <c r="E44" s="57"/>
      <c r="F44" s="58">
        <v>277848.7</v>
      </c>
      <c r="G44" s="45"/>
      <c r="H44" s="26"/>
      <c r="L44" s="29"/>
      <c r="N44" s="29"/>
    </row>
    <row r="45" spans="1:14" s="48" customFormat="1">
      <c r="A45" s="61">
        <v>35</v>
      </c>
      <c r="B45" s="62" t="s">
        <v>95</v>
      </c>
      <c r="C45" s="62"/>
      <c r="D45" s="62"/>
      <c r="E45" s="62"/>
      <c r="F45" s="63">
        <f>63150.04+23462.22</f>
        <v>86612.260000000009</v>
      </c>
      <c r="G45" s="45"/>
      <c r="H45" s="26"/>
      <c r="L45" s="29"/>
      <c r="N45" s="29"/>
    </row>
    <row r="46" spans="1:14">
      <c r="A46" s="43"/>
      <c r="B46" s="53" t="s">
        <v>82</v>
      </c>
      <c r="C46" s="53"/>
      <c r="D46" s="53"/>
      <c r="E46" s="53"/>
      <c r="F46" s="67" t="s">
        <v>132</v>
      </c>
      <c r="G46" s="45"/>
      <c r="H46" s="26"/>
      <c r="L46" s="29"/>
      <c r="N46" s="29"/>
    </row>
    <row r="47" spans="1:14" ht="12" customHeight="1">
      <c r="A47" s="36"/>
      <c r="B47" s="50" t="s">
        <v>86</v>
      </c>
      <c r="C47" s="51">
        <f>+F32+F31+F30+F29+F20+F19+F18+F17+F15+F6+F5+F4+F3+F2+F43+F44</f>
        <v>5215488.7000000011</v>
      </c>
      <c r="D47" s="50"/>
      <c r="E47" s="50"/>
      <c r="F47" s="24"/>
      <c r="G47" s="45"/>
      <c r="H47" s="26"/>
      <c r="L47" s="29"/>
      <c r="N47" s="29"/>
    </row>
    <row r="48" spans="1:14" ht="12.75" customHeight="1">
      <c r="A48" s="36"/>
      <c r="B48" s="46" t="s">
        <v>87</v>
      </c>
      <c r="D48" s="51">
        <f>+F16</f>
        <v>3233740.11</v>
      </c>
      <c r="E48" s="50"/>
      <c r="F48" s="54"/>
      <c r="G48" s="44">
        <f>SUM(G14:G47)</f>
        <v>6692264.5599999987</v>
      </c>
      <c r="H48" s="26"/>
      <c r="L48" s="29"/>
      <c r="N48" s="29"/>
    </row>
    <row r="49" spans="1:17">
      <c r="A49" s="36"/>
      <c r="B49" s="36"/>
      <c r="C49" s="36"/>
      <c r="D49" s="36"/>
      <c r="E49" s="50" t="s">
        <v>28</v>
      </c>
      <c r="F49" s="54">
        <f>+F14+F48+F15+F17+F16+F18+F19+F20+F21+F22+F23+F24+F25+F26+F27+F28+F29+F30+F32+F33+F34+F35+F36+F37+F38+F39+F40+F47+F41+F43+F44</f>
        <v>11375774.099999998</v>
      </c>
      <c r="H49" s="26"/>
      <c r="L49" s="29"/>
      <c r="N49" s="29"/>
    </row>
    <row r="50" spans="1:17">
      <c r="A50" s="37"/>
      <c r="N50" s="29"/>
    </row>
    <row r="52" spans="1:17">
      <c r="L52" s="29"/>
      <c r="N52" s="26"/>
    </row>
    <row r="54" spans="1:17">
      <c r="J54" s="37"/>
      <c r="K54" s="37"/>
      <c r="L54" s="37"/>
      <c r="M54" s="37"/>
      <c r="N54" s="37"/>
    </row>
    <row r="55" spans="1:17">
      <c r="J55" s="37"/>
      <c r="K55" s="37"/>
      <c r="L55" s="37"/>
      <c r="M55" s="50" t="s">
        <v>40</v>
      </c>
      <c r="N55" s="50" t="s">
        <v>41</v>
      </c>
      <c r="O55" s="36"/>
      <c r="P55" s="36"/>
      <c r="Q55" s="37"/>
    </row>
    <row r="56" spans="1:17">
      <c r="M56" s="36">
        <v>78</v>
      </c>
      <c r="N56" s="36">
        <v>1500</v>
      </c>
      <c r="O56" s="36"/>
      <c r="P56" s="36"/>
      <c r="Q56" s="37"/>
    </row>
    <row r="57" spans="1:17">
      <c r="M57" s="36">
        <v>214</v>
      </c>
      <c r="N57" s="36">
        <v>500</v>
      </c>
      <c r="O57" s="36"/>
      <c r="P57" s="36"/>
      <c r="Q57" s="37"/>
    </row>
    <row r="58" spans="1:17">
      <c r="M58" s="36">
        <v>261</v>
      </c>
      <c r="N58" s="36">
        <v>500</v>
      </c>
      <c r="O58" s="50" t="s">
        <v>42</v>
      </c>
      <c r="P58" s="36"/>
      <c r="Q58" s="37"/>
    </row>
    <row r="59" spans="1:17">
      <c r="M59" s="36"/>
      <c r="N59" s="50">
        <v>2500</v>
      </c>
      <c r="O59" s="36"/>
      <c r="P59" s="36"/>
      <c r="Q59" s="37"/>
    </row>
    <row r="60" spans="1:17">
      <c r="M60" s="37"/>
      <c r="N60" s="37"/>
      <c r="O60" s="37"/>
      <c r="P60" s="37"/>
      <c r="Q60" s="37"/>
    </row>
    <row r="61" spans="1:17">
      <c r="M61" s="50" t="s">
        <v>43</v>
      </c>
      <c r="N61" s="36">
        <v>250</v>
      </c>
      <c r="O61" s="50" t="s">
        <v>44</v>
      </c>
      <c r="P61" s="36" t="s">
        <v>45</v>
      </c>
      <c r="Q61" s="50" t="s">
        <v>46</v>
      </c>
    </row>
    <row r="62" spans="1:17">
      <c r="M62" s="50" t="s">
        <v>47</v>
      </c>
      <c r="N62" s="36">
        <v>250</v>
      </c>
      <c r="O62" s="50" t="s">
        <v>44</v>
      </c>
      <c r="P62" s="36" t="s">
        <v>45</v>
      </c>
      <c r="Q62" s="36"/>
    </row>
    <row r="63" spans="1:17">
      <c r="M63" s="50" t="s">
        <v>48</v>
      </c>
      <c r="N63" s="36">
        <v>250</v>
      </c>
      <c r="O63" s="50" t="s">
        <v>44</v>
      </c>
      <c r="P63" s="36" t="s">
        <v>45</v>
      </c>
      <c r="Q63" s="36"/>
    </row>
    <row r="64" spans="1:17">
      <c r="M64" s="50" t="s">
        <v>49</v>
      </c>
      <c r="N64" s="36">
        <v>250</v>
      </c>
      <c r="O64" s="50" t="s">
        <v>44</v>
      </c>
      <c r="P64" s="36" t="s">
        <v>45</v>
      </c>
      <c r="Q64" s="36"/>
    </row>
    <row r="65" spans="10:17">
      <c r="M65" s="50" t="s">
        <v>50</v>
      </c>
      <c r="N65" s="36">
        <v>250</v>
      </c>
      <c r="O65" s="50" t="s">
        <v>51</v>
      </c>
      <c r="P65" s="36"/>
      <c r="Q65" s="36" t="s">
        <v>52</v>
      </c>
    </row>
    <row r="66" spans="10:17">
      <c r="M66" s="50" t="s">
        <v>53</v>
      </c>
      <c r="N66" s="36">
        <v>250</v>
      </c>
      <c r="O66" s="50" t="s">
        <v>51</v>
      </c>
      <c r="P66" s="36"/>
      <c r="Q66" s="36" t="s">
        <v>52</v>
      </c>
    </row>
    <row r="67" spans="10:17">
      <c r="M67" s="50" t="s">
        <v>54</v>
      </c>
      <c r="N67" s="36">
        <v>250</v>
      </c>
      <c r="O67" s="50" t="s">
        <v>55</v>
      </c>
      <c r="P67" s="36"/>
      <c r="Q67" s="36"/>
    </row>
    <row r="68" spans="10:17">
      <c r="M68" s="50" t="s">
        <v>56</v>
      </c>
      <c r="N68" s="36">
        <v>250</v>
      </c>
      <c r="O68" s="50" t="s">
        <v>57</v>
      </c>
      <c r="P68" s="36"/>
      <c r="Q68" s="36"/>
    </row>
    <row r="69" spans="10:17">
      <c r="M69" s="55" t="s">
        <v>58</v>
      </c>
      <c r="N69" s="46">
        <v>2000</v>
      </c>
      <c r="O69" s="37"/>
      <c r="P69" s="37"/>
      <c r="Q69" s="37"/>
    </row>
    <row r="71" spans="10:17">
      <c r="J71" s="37"/>
      <c r="K71" s="37"/>
      <c r="L71" s="37"/>
      <c r="M71" s="37"/>
      <c r="N71" s="37"/>
    </row>
  </sheetData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B13" sqref="B13"/>
    </sheetView>
  </sheetViews>
  <sheetFormatPr baseColWidth="10" defaultRowHeight="15"/>
  <cols>
    <col min="7" max="7" width="13.140625" bestFit="1" customWidth="1"/>
  </cols>
  <sheetData>
    <row r="1" spans="1:7" s="48" customFormat="1">
      <c r="C1" s="35" t="s">
        <v>131</v>
      </c>
    </row>
    <row r="2" spans="1:7" s="48" customFormat="1"/>
    <row r="3" spans="1:7">
      <c r="A3" s="70" t="s">
        <v>97</v>
      </c>
      <c r="B3" s="70" t="s">
        <v>98</v>
      </c>
      <c r="C3" s="70"/>
      <c r="D3" s="70"/>
      <c r="E3" s="71" t="s">
        <v>99</v>
      </c>
      <c r="F3" s="70" t="s">
        <v>100</v>
      </c>
      <c r="G3" s="70" t="s">
        <v>27</v>
      </c>
    </row>
    <row r="4" spans="1:7">
      <c r="A4" s="1">
        <v>60</v>
      </c>
      <c r="B4" s="1" t="s">
        <v>104</v>
      </c>
      <c r="C4" s="1"/>
      <c r="D4" s="1"/>
      <c r="E4" s="21">
        <v>55</v>
      </c>
      <c r="F4" s="21">
        <f>+G4*0.18</f>
        <v>594</v>
      </c>
      <c r="G4" s="25">
        <f>+A4*E4</f>
        <v>3300</v>
      </c>
    </row>
    <row r="5" spans="1:7">
      <c r="A5" s="1">
        <v>60</v>
      </c>
      <c r="B5" s="1" t="s">
        <v>105</v>
      </c>
      <c r="C5" s="1"/>
      <c r="D5" s="1"/>
      <c r="E5" s="21">
        <v>557.57000000000005</v>
      </c>
      <c r="F5" s="21">
        <f t="shared" ref="F5:F32" si="0">+G5*0.18</f>
        <v>6021.7560000000003</v>
      </c>
      <c r="G5" s="25">
        <f t="shared" ref="G5:G32" si="1">+A5*E5</f>
        <v>33454.200000000004</v>
      </c>
    </row>
    <row r="6" spans="1:7">
      <c r="A6" s="1">
        <v>1200</v>
      </c>
      <c r="B6" s="1" t="s">
        <v>106</v>
      </c>
      <c r="C6" s="1"/>
      <c r="D6" s="1"/>
      <c r="E6" s="21">
        <v>25</v>
      </c>
      <c r="F6" s="21">
        <f t="shared" si="0"/>
        <v>5400</v>
      </c>
      <c r="G6" s="25">
        <f t="shared" si="1"/>
        <v>30000</v>
      </c>
    </row>
    <row r="7" spans="1:7">
      <c r="A7" s="1">
        <v>100</v>
      </c>
      <c r="B7" s="1" t="s">
        <v>107</v>
      </c>
      <c r="C7" s="1"/>
      <c r="D7" s="1"/>
      <c r="E7" s="21">
        <v>250</v>
      </c>
      <c r="F7" s="21">
        <f t="shared" si="0"/>
        <v>4500</v>
      </c>
      <c r="G7" s="25">
        <f t="shared" si="1"/>
        <v>25000</v>
      </c>
    </row>
    <row r="8" spans="1:7">
      <c r="A8" s="1">
        <v>1500</v>
      </c>
      <c r="B8" s="1" t="s">
        <v>108</v>
      </c>
      <c r="C8" s="1"/>
      <c r="D8" s="1"/>
      <c r="E8" s="21">
        <v>40</v>
      </c>
      <c r="F8" s="21">
        <f t="shared" si="0"/>
        <v>10800</v>
      </c>
      <c r="G8" s="25">
        <f t="shared" si="1"/>
        <v>60000</v>
      </c>
    </row>
    <row r="9" spans="1:7">
      <c r="A9" s="1">
        <v>800</v>
      </c>
      <c r="B9" s="1" t="s">
        <v>109</v>
      </c>
      <c r="C9" s="1"/>
      <c r="D9" s="1"/>
      <c r="E9" s="21">
        <v>40</v>
      </c>
      <c r="F9" s="21">
        <f t="shared" si="0"/>
        <v>5760</v>
      </c>
      <c r="G9" s="25">
        <f t="shared" si="1"/>
        <v>32000</v>
      </c>
    </row>
    <row r="10" spans="1:7">
      <c r="A10" s="1">
        <v>3</v>
      </c>
      <c r="B10" s="1" t="s">
        <v>110</v>
      </c>
      <c r="C10" s="1"/>
      <c r="D10" s="1"/>
      <c r="E10" s="21">
        <v>1450</v>
      </c>
      <c r="F10" s="21">
        <f t="shared" si="0"/>
        <v>783</v>
      </c>
      <c r="G10" s="25">
        <f t="shared" si="1"/>
        <v>4350</v>
      </c>
    </row>
    <row r="11" spans="1:7">
      <c r="A11" s="1">
        <v>1500</v>
      </c>
      <c r="B11" s="1" t="s">
        <v>101</v>
      </c>
      <c r="C11" s="1"/>
      <c r="D11" s="1"/>
      <c r="E11" s="21">
        <v>9</v>
      </c>
      <c r="F11" s="21">
        <f t="shared" si="0"/>
        <v>2430</v>
      </c>
      <c r="G11" s="25">
        <f t="shared" si="1"/>
        <v>13500</v>
      </c>
    </row>
    <row r="12" spans="1:7">
      <c r="A12" s="1">
        <v>2000</v>
      </c>
      <c r="B12" s="1" t="s">
        <v>111</v>
      </c>
      <c r="C12" s="1"/>
      <c r="D12" s="1"/>
      <c r="E12" s="21">
        <v>4</v>
      </c>
      <c r="F12" s="21">
        <f t="shared" si="0"/>
        <v>1440</v>
      </c>
      <c r="G12" s="25">
        <f t="shared" si="1"/>
        <v>8000</v>
      </c>
    </row>
    <row r="13" spans="1:7">
      <c r="A13" s="1">
        <v>36</v>
      </c>
      <c r="B13" s="1" t="s">
        <v>112</v>
      </c>
      <c r="C13" s="1"/>
      <c r="D13" s="1"/>
      <c r="E13" s="21">
        <v>255</v>
      </c>
      <c r="F13" s="21">
        <f t="shared" si="0"/>
        <v>1652.3999999999999</v>
      </c>
      <c r="G13" s="25">
        <f t="shared" si="1"/>
        <v>9180</v>
      </c>
    </row>
    <row r="14" spans="1:7">
      <c r="A14" s="1">
        <v>8</v>
      </c>
      <c r="B14" s="1" t="s">
        <v>113</v>
      </c>
      <c r="C14" s="1"/>
      <c r="D14" s="1"/>
      <c r="E14" s="21">
        <v>2167</v>
      </c>
      <c r="F14" s="21">
        <f t="shared" si="0"/>
        <v>3120.48</v>
      </c>
      <c r="G14" s="25">
        <f t="shared" si="1"/>
        <v>17336</v>
      </c>
    </row>
    <row r="15" spans="1:7">
      <c r="A15" s="1">
        <v>3</v>
      </c>
      <c r="B15" s="1" t="s">
        <v>114</v>
      </c>
      <c r="C15" s="1"/>
      <c r="D15" s="1"/>
      <c r="E15" s="21">
        <v>2000</v>
      </c>
      <c r="F15" s="21">
        <f t="shared" si="0"/>
        <v>1080</v>
      </c>
      <c r="G15" s="25">
        <f t="shared" si="1"/>
        <v>6000</v>
      </c>
    </row>
    <row r="16" spans="1:7">
      <c r="A16" s="1">
        <v>225</v>
      </c>
      <c r="B16" s="1" t="s">
        <v>115</v>
      </c>
      <c r="C16" s="1"/>
      <c r="D16" s="1"/>
      <c r="E16" s="21">
        <v>221</v>
      </c>
      <c r="F16" s="21">
        <f t="shared" si="0"/>
        <v>8950.5</v>
      </c>
      <c r="G16" s="25">
        <f t="shared" si="1"/>
        <v>49725</v>
      </c>
    </row>
    <row r="17" spans="1:7">
      <c r="A17" s="1">
        <v>150</v>
      </c>
      <c r="B17" s="1" t="s">
        <v>116</v>
      </c>
      <c r="C17" s="1"/>
      <c r="D17" s="1"/>
      <c r="E17" s="21">
        <v>169</v>
      </c>
      <c r="F17" s="21">
        <f t="shared" si="0"/>
        <v>4563</v>
      </c>
      <c r="G17" s="25">
        <f t="shared" si="1"/>
        <v>25350</v>
      </c>
    </row>
    <row r="18" spans="1:7">
      <c r="A18" s="1">
        <v>25</v>
      </c>
      <c r="B18" s="1" t="s">
        <v>117</v>
      </c>
      <c r="C18" s="1"/>
      <c r="D18" s="1"/>
      <c r="E18" s="21">
        <v>16480</v>
      </c>
      <c r="F18" s="21">
        <f t="shared" si="0"/>
        <v>74160</v>
      </c>
      <c r="G18" s="25">
        <f t="shared" si="1"/>
        <v>412000</v>
      </c>
    </row>
    <row r="19" spans="1:7">
      <c r="A19" s="1">
        <v>15</v>
      </c>
      <c r="B19" s="1" t="s">
        <v>118</v>
      </c>
      <c r="C19" s="1"/>
      <c r="D19" s="1"/>
      <c r="E19" s="21">
        <v>11350</v>
      </c>
      <c r="F19" s="21">
        <f t="shared" si="0"/>
        <v>30645</v>
      </c>
      <c r="G19" s="25">
        <f t="shared" si="1"/>
        <v>170250</v>
      </c>
    </row>
    <row r="20" spans="1:7">
      <c r="A20" s="1">
        <v>50</v>
      </c>
      <c r="B20" s="1" t="s">
        <v>119</v>
      </c>
      <c r="C20" s="1"/>
      <c r="D20" s="1"/>
      <c r="E20" s="21">
        <v>450</v>
      </c>
      <c r="F20" s="21">
        <f t="shared" si="0"/>
        <v>4050</v>
      </c>
      <c r="G20" s="25">
        <f t="shared" si="1"/>
        <v>22500</v>
      </c>
    </row>
    <row r="21" spans="1:7">
      <c r="A21" s="1">
        <v>8</v>
      </c>
      <c r="B21" s="1" t="s">
        <v>120</v>
      </c>
      <c r="C21" s="1"/>
      <c r="D21" s="1"/>
      <c r="E21" s="21">
        <v>10685</v>
      </c>
      <c r="F21" s="21">
        <f t="shared" si="0"/>
        <v>15386.4</v>
      </c>
      <c r="G21" s="25">
        <f t="shared" si="1"/>
        <v>85480</v>
      </c>
    </row>
    <row r="22" spans="1:7" s="48" customFormat="1">
      <c r="A22" s="1">
        <v>75</v>
      </c>
      <c r="B22" s="1" t="s">
        <v>121</v>
      </c>
      <c r="C22" s="1"/>
      <c r="D22" s="1"/>
      <c r="E22" s="21">
        <v>940</v>
      </c>
      <c r="F22" s="21">
        <f t="shared" si="0"/>
        <v>12690</v>
      </c>
      <c r="G22" s="25">
        <f t="shared" si="1"/>
        <v>70500</v>
      </c>
    </row>
    <row r="23" spans="1:7" s="48" customFormat="1">
      <c r="A23" s="1">
        <v>75</v>
      </c>
      <c r="B23" s="1" t="s">
        <v>122</v>
      </c>
      <c r="C23" s="1"/>
      <c r="D23" s="1"/>
      <c r="E23" s="21">
        <v>440</v>
      </c>
      <c r="F23" s="21">
        <f t="shared" si="0"/>
        <v>5940</v>
      </c>
      <c r="G23" s="25">
        <f t="shared" si="1"/>
        <v>33000</v>
      </c>
    </row>
    <row r="24" spans="1:7" s="48" customFormat="1">
      <c r="A24" s="1">
        <v>600</v>
      </c>
      <c r="B24" s="1" t="s">
        <v>123</v>
      </c>
      <c r="C24" s="1"/>
      <c r="D24" s="1"/>
      <c r="E24" s="21">
        <v>25</v>
      </c>
      <c r="F24" s="21">
        <f t="shared" si="0"/>
        <v>2700</v>
      </c>
      <c r="G24" s="25">
        <f t="shared" si="1"/>
        <v>15000</v>
      </c>
    </row>
    <row r="25" spans="1:7">
      <c r="A25" s="1">
        <v>144</v>
      </c>
      <c r="B25" s="1" t="s">
        <v>124</v>
      </c>
      <c r="C25" s="1"/>
      <c r="D25" s="1"/>
      <c r="E25" s="21">
        <v>35</v>
      </c>
      <c r="F25" s="21">
        <f t="shared" si="0"/>
        <v>907.19999999999993</v>
      </c>
      <c r="G25" s="25">
        <f t="shared" si="1"/>
        <v>5040</v>
      </c>
    </row>
    <row r="26" spans="1:7" s="48" customFormat="1">
      <c r="A26" s="1">
        <v>3</v>
      </c>
      <c r="B26" s="1" t="s">
        <v>125</v>
      </c>
      <c r="C26" s="1"/>
      <c r="D26" s="1"/>
      <c r="E26" s="21">
        <v>2800</v>
      </c>
      <c r="F26" s="21">
        <f t="shared" si="0"/>
        <v>1512</v>
      </c>
      <c r="G26" s="25">
        <f t="shared" si="1"/>
        <v>8400</v>
      </c>
    </row>
    <row r="27" spans="1:7" s="48" customFormat="1">
      <c r="A27" s="1">
        <v>3</v>
      </c>
      <c r="B27" s="1" t="s">
        <v>126</v>
      </c>
      <c r="C27" s="1"/>
      <c r="D27" s="1"/>
      <c r="E27" s="21">
        <v>2800</v>
      </c>
      <c r="F27" s="21">
        <f t="shared" si="0"/>
        <v>1512</v>
      </c>
      <c r="G27" s="25">
        <f t="shared" si="1"/>
        <v>8400</v>
      </c>
    </row>
    <row r="28" spans="1:7" s="48" customFormat="1">
      <c r="A28" s="1">
        <v>3</v>
      </c>
      <c r="B28" s="1" t="s">
        <v>127</v>
      </c>
      <c r="C28" s="1"/>
      <c r="D28" s="1"/>
      <c r="E28" s="21">
        <v>2800</v>
      </c>
      <c r="F28" s="21">
        <f t="shared" si="0"/>
        <v>1512</v>
      </c>
      <c r="G28" s="25">
        <f t="shared" si="1"/>
        <v>8400</v>
      </c>
    </row>
    <row r="29" spans="1:7" s="48" customFormat="1">
      <c r="A29" s="1">
        <v>3</v>
      </c>
      <c r="B29" s="1" t="s">
        <v>128</v>
      </c>
      <c r="C29" s="1"/>
      <c r="D29" s="1"/>
      <c r="E29" s="21">
        <v>2800</v>
      </c>
      <c r="F29" s="21">
        <f t="shared" si="0"/>
        <v>1512</v>
      </c>
      <c r="G29" s="25">
        <f t="shared" si="1"/>
        <v>8400</v>
      </c>
    </row>
    <row r="30" spans="1:7" s="48" customFormat="1">
      <c r="A30" s="1">
        <v>3</v>
      </c>
      <c r="B30" s="1" t="s">
        <v>129</v>
      </c>
      <c r="C30" s="1"/>
      <c r="D30" s="1"/>
      <c r="E30" s="21">
        <v>2800</v>
      </c>
      <c r="F30" s="21">
        <f t="shared" si="0"/>
        <v>1512</v>
      </c>
      <c r="G30" s="25">
        <f t="shared" si="1"/>
        <v>8400</v>
      </c>
    </row>
    <row r="31" spans="1:7" s="48" customFormat="1">
      <c r="A31" s="1">
        <v>2400</v>
      </c>
      <c r="B31" s="1" t="s">
        <v>130</v>
      </c>
      <c r="C31" s="1"/>
      <c r="D31" s="1"/>
      <c r="E31" s="21">
        <v>23</v>
      </c>
      <c r="F31" s="21">
        <f t="shared" si="0"/>
        <v>9936</v>
      </c>
      <c r="G31" s="25">
        <f t="shared" si="1"/>
        <v>55200</v>
      </c>
    </row>
    <row r="32" spans="1:7" s="48" customFormat="1">
      <c r="A32" s="1">
        <v>1000</v>
      </c>
      <c r="B32" s="1" t="s">
        <v>102</v>
      </c>
      <c r="C32" s="1"/>
      <c r="D32" s="1"/>
      <c r="E32" s="21">
        <v>5</v>
      </c>
      <c r="F32" s="21">
        <f t="shared" si="0"/>
        <v>900</v>
      </c>
      <c r="G32" s="25">
        <f t="shared" si="1"/>
        <v>5000</v>
      </c>
    </row>
    <row r="33" spans="1:7" s="48" customFormat="1">
      <c r="A33" s="1"/>
      <c r="B33" s="1"/>
      <c r="C33" s="1"/>
      <c r="D33" s="1"/>
      <c r="E33" s="21"/>
      <c r="F33" s="1"/>
      <c r="G33" s="1"/>
    </row>
    <row r="34" spans="1:7">
      <c r="A34" s="1"/>
      <c r="B34" s="1"/>
      <c r="C34" s="1"/>
      <c r="D34" s="1"/>
      <c r="E34" s="21"/>
      <c r="F34" s="70" t="s">
        <v>103</v>
      </c>
      <c r="G34" s="25">
        <f>SUM(G4:G32)</f>
        <v>1233165.2</v>
      </c>
    </row>
    <row r="35" spans="1:7">
      <c r="A35" s="1"/>
      <c r="B35" s="1"/>
      <c r="C35" s="1"/>
      <c r="D35" s="1"/>
      <c r="E35" s="21"/>
      <c r="F35" s="70" t="s">
        <v>100</v>
      </c>
      <c r="G35" s="25">
        <f>+G34*0.18</f>
        <v>221969.73599999998</v>
      </c>
    </row>
    <row r="36" spans="1:7">
      <c r="A36" s="1"/>
      <c r="B36" s="1"/>
      <c r="C36" s="1"/>
      <c r="D36" s="1"/>
      <c r="E36" s="21"/>
      <c r="F36" s="70" t="s">
        <v>27</v>
      </c>
      <c r="G36" s="25">
        <f>SUM(G34:G35)</f>
        <v>1455134.936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workbookViewId="0">
      <selection activeCell="K17" sqref="K17"/>
    </sheetView>
  </sheetViews>
  <sheetFormatPr baseColWidth="10" defaultRowHeight="15"/>
  <cols>
    <col min="4" max="4" width="27.7109375" customWidth="1"/>
  </cols>
  <sheetData>
    <row r="3" spans="1:11">
      <c r="A3" s="48"/>
      <c r="B3" s="48"/>
      <c r="C3" s="35" t="s">
        <v>134</v>
      </c>
      <c r="D3" s="48"/>
      <c r="E3" s="48"/>
      <c r="F3" s="48"/>
      <c r="G3" s="48"/>
    </row>
    <row r="4" spans="1:11">
      <c r="A4" s="48"/>
      <c r="B4" s="48"/>
      <c r="C4" s="48"/>
      <c r="D4" s="48"/>
      <c r="E4" s="48"/>
      <c r="F4" s="48"/>
      <c r="G4" s="48"/>
    </row>
    <row r="5" spans="1:11">
      <c r="A5" s="70" t="s">
        <v>97</v>
      </c>
      <c r="B5" s="70" t="s">
        <v>98</v>
      </c>
      <c r="C5" s="70"/>
      <c r="D5" s="70"/>
      <c r="E5" s="71" t="s">
        <v>99</v>
      </c>
      <c r="F5" s="70" t="s">
        <v>100</v>
      </c>
      <c r="G5" s="70" t="s">
        <v>27</v>
      </c>
    </row>
    <row r="6" spans="1:11">
      <c r="A6" s="1">
        <v>150</v>
      </c>
      <c r="B6" s="1" t="s">
        <v>136</v>
      </c>
      <c r="C6" s="1"/>
      <c r="D6" s="1"/>
      <c r="E6" s="21">
        <v>55</v>
      </c>
      <c r="F6" s="21">
        <f>+G6*0.18</f>
        <v>1485</v>
      </c>
      <c r="G6" s="25">
        <f>+A6*E6</f>
        <v>8250</v>
      </c>
    </row>
    <row r="7" spans="1:11">
      <c r="A7" s="1">
        <v>50</v>
      </c>
      <c r="B7" s="1" t="s">
        <v>135</v>
      </c>
      <c r="C7" s="1"/>
      <c r="D7" s="1"/>
      <c r="E7" s="21">
        <v>557.57000000000005</v>
      </c>
      <c r="F7" s="21">
        <f t="shared" ref="F7:F8" si="0">+G7*0.18</f>
        <v>5018.13</v>
      </c>
      <c r="G7" s="25">
        <f t="shared" ref="G7:G8" si="1">+A7*E7</f>
        <v>27878.500000000004</v>
      </c>
    </row>
    <row r="8" spans="1:11">
      <c r="A8" s="1">
        <v>100</v>
      </c>
      <c r="B8" s="1" t="s">
        <v>137</v>
      </c>
      <c r="C8" s="1"/>
      <c r="D8" s="1"/>
      <c r="E8" s="21">
        <v>25</v>
      </c>
      <c r="F8" s="21">
        <f t="shared" si="0"/>
        <v>450</v>
      </c>
      <c r="G8" s="25">
        <f t="shared" si="1"/>
        <v>2500</v>
      </c>
    </row>
    <row r="12" spans="1:11">
      <c r="I12">
        <v>39700</v>
      </c>
    </row>
    <row r="13" spans="1:11">
      <c r="I13">
        <v>35700</v>
      </c>
    </row>
    <row r="14" spans="1:11">
      <c r="I14">
        <v>67118</v>
      </c>
    </row>
    <row r="15" spans="1:11">
      <c r="I15">
        <f>21000+2700+3000+3960+6300+5040</f>
        <v>42000</v>
      </c>
    </row>
    <row r="16" spans="1:11">
      <c r="K16">
        <f>48600+19740+3553.2</f>
        <v>71893.2</v>
      </c>
    </row>
    <row r="18" spans="9:9">
      <c r="I18">
        <f>SUM(I11:I17)</f>
        <v>184518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PROYECCION GASTOS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jortiz</cp:lastModifiedBy>
  <cp:lastPrinted>2023-07-25T14:55:27Z</cp:lastPrinted>
  <dcterms:created xsi:type="dcterms:W3CDTF">2021-04-23T20:25:15Z</dcterms:created>
  <dcterms:modified xsi:type="dcterms:W3CDTF">2023-09-07T18:21:22Z</dcterms:modified>
</cp:coreProperties>
</file>