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91" i="1"/>
  <c r="I92"/>
  <c r="I93"/>
  <c r="I94"/>
  <c r="I95"/>
  <c r="I96"/>
  <c r="I97"/>
  <c r="I98"/>
  <c r="I99"/>
  <c r="I100"/>
  <c r="I101"/>
  <c r="I102"/>
  <c r="I103"/>
  <c r="I104"/>
  <c r="I105"/>
  <c r="I109"/>
  <c r="I110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8"/>
  <c r="I139"/>
  <c r="I140"/>
  <c r="I141"/>
  <c r="I142"/>
  <c r="I143"/>
  <c r="I144"/>
  <c r="I145"/>
  <c r="I146"/>
  <c r="I148"/>
  <c r="I149"/>
  <c r="I150"/>
  <c r="I151"/>
  <c r="I152"/>
  <c r="I153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6"/>
  <c r="I179"/>
  <c r="I180"/>
  <c r="H178"/>
  <c r="I178" s="1"/>
  <c r="H177"/>
  <c r="I177" s="1"/>
  <c r="H175"/>
  <c r="I175" s="1"/>
  <c r="H154"/>
  <c r="I154" s="1"/>
  <c r="H147"/>
  <c r="I147" s="1"/>
  <c r="H137"/>
  <c r="I137" s="1"/>
  <c r="H112"/>
  <c r="I112" s="1"/>
  <c r="H111"/>
  <c r="I111" s="1"/>
  <c r="H108"/>
  <c r="I108" s="1"/>
  <c r="H107"/>
  <c r="I107" s="1"/>
  <c r="H106"/>
  <c r="I106" s="1"/>
  <c r="H90"/>
  <c r="H79"/>
  <c r="I79" s="1"/>
  <c r="H78"/>
  <c r="I78" s="1"/>
  <c r="H61"/>
  <c r="H43"/>
  <c r="H39"/>
  <c r="I39" s="1"/>
  <c r="H38"/>
  <c r="H36"/>
  <c r="H35"/>
  <c r="H33"/>
  <c r="I33" s="1"/>
  <c r="H32"/>
  <c r="H23"/>
  <c r="I23" s="1"/>
  <c r="H19"/>
  <c r="H15"/>
  <c r="H14"/>
  <c r="H13"/>
  <c r="H12"/>
  <c r="H181" s="1"/>
  <c r="I80"/>
  <c r="I81"/>
  <c r="I82"/>
  <c r="I83"/>
  <c r="I84"/>
  <c r="I85"/>
  <c r="I86"/>
  <c r="I87"/>
  <c r="I88"/>
  <c r="I90"/>
  <c r="I89"/>
  <c r="I32"/>
  <c r="I68"/>
  <c r="I67"/>
  <c r="I42"/>
  <c r="I61"/>
  <c r="I50"/>
  <c r="I48"/>
  <c r="I35"/>
  <c r="I75"/>
  <c r="I44"/>
  <c r="I58"/>
  <c r="I66"/>
  <c r="I49"/>
  <c r="I65"/>
  <c r="I27"/>
  <c r="I28"/>
  <c r="I55"/>
  <c r="I43"/>
  <c r="I70"/>
  <c r="I71"/>
  <c r="I72"/>
  <c r="I73"/>
  <c r="I74"/>
  <c r="I76"/>
  <c r="I77"/>
  <c r="I64" l="1"/>
  <c r="I62"/>
  <c r="I63"/>
  <c r="I69"/>
  <c r="I13" l="1"/>
  <c r="I15"/>
  <c r="I16"/>
  <c r="I17"/>
  <c r="I18"/>
  <c r="I19"/>
  <c r="I20"/>
  <c r="I21"/>
  <c r="I22"/>
  <c r="I24"/>
  <c r="I25"/>
  <c r="I26"/>
  <c r="I29"/>
  <c r="I30"/>
  <c r="I31"/>
  <c r="I34"/>
  <c r="I36"/>
  <c r="I37"/>
  <c r="I38"/>
  <c r="I40"/>
  <c r="I41"/>
  <c r="I45"/>
  <c r="I46"/>
  <c r="I47"/>
  <c r="I51"/>
  <c r="I52"/>
  <c r="I54"/>
  <c r="I56"/>
  <c r="I57"/>
  <c r="I59"/>
  <c r="I60"/>
  <c r="I12"/>
  <c r="I53"/>
  <c r="I14" l="1"/>
  <c r="I181" s="1"/>
</calcChain>
</file>

<file path=xl/sharedStrings.xml><?xml version="1.0" encoding="utf-8"?>
<sst xmlns="http://schemas.openxmlformats.org/spreadsheetml/2006/main" count="528" uniqueCount="141">
  <si>
    <t>Director General</t>
  </si>
  <si>
    <t>Administrador</t>
  </si>
  <si>
    <t xml:space="preserve">Enc. Depto. De Contbailidad </t>
  </si>
  <si>
    <t xml:space="preserve">APROBADO POR: </t>
  </si>
  <si>
    <t xml:space="preserve">REVISADO POR: </t>
  </si>
  <si>
    <t>PREPARADO POR:</t>
  </si>
  <si>
    <t>TOTAL ADEUDA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</si>
  <si>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</si>
  <si>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</si>
  <si>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</si>
  <si>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</si>
  <si>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</si>
  <si>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>SRS:____IV____</t>
  </si>
  <si>
    <t xml:space="preserve">DIRECCION DE FISCALIZACION Y CONTROL </t>
  </si>
  <si>
    <t xml:space="preserve">SERVICIO NACIONAL DE SALUD </t>
  </si>
  <si>
    <t>ESTABLECIMIENTO: CENTRO DE GASTROENTEROLOGIA DR. LUIS E. AYBAR</t>
  </si>
  <si>
    <t>AIR LIQUIDE DOMINICANA</t>
  </si>
  <si>
    <t>MEDICAMENTOS</t>
  </si>
  <si>
    <t>UTILES MEDICOS</t>
  </si>
  <si>
    <t>REACTIVOS</t>
  </si>
  <si>
    <t>UTILES DE LIMPIEZA</t>
  </si>
  <si>
    <t>COMERCIAL BDA</t>
  </si>
  <si>
    <t>SUED &amp; FARGESA</t>
  </si>
  <si>
    <t>VS</t>
  </si>
  <si>
    <t>SERVICIOS</t>
  </si>
  <si>
    <t>AGUA CRYSTAL</t>
  </si>
  <si>
    <t>AGUA PURIFICADA</t>
  </si>
  <si>
    <t>GRUPO SUEREAD</t>
  </si>
  <si>
    <t>TECNAS</t>
  </si>
  <si>
    <t>LETERAGO</t>
  </si>
  <si>
    <t>MONTO AÑO 2022</t>
  </si>
  <si>
    <t>DESECHOOS BIOMEDICOS</t>
  </si>
  <si>
    <t>ALIMENTOS</t>
  </si>
  <si>
    <t>UTILES DE OFICINAS</t>
  </si>
  <si>
    <t>SERVIAMED DOM</t>
  </si>
  <si>
    <t>UTILES DE COCINA</t>
  </si>
  <si>
    <t>VICTOR JULIO BAUTISTA</t>
  </si>
  <si>
    <t>UNIQUE REPRESENTACIONES</t>
  </si>
  <si>
    <t>CABOD</t>
  </si>
  <si>
    <t>MAXIMUM PEST COMTROL</t>
  </si>
  <si>
    <t>FUMIGACION</t>
  </si>
  <si>
    <t>SERVICIOS DE ASC</t>
  </si>
  <si>
    <t>ALIANZA INNA(AIDSA)</t>
  </si>
  <si>
    <t>ALL OFFICE SOLUTIONS</t>
  </si>
  <si>
    <t>TONERS</t>
  </si>
  <si>
    <t>BIO-NUCLEAR</t>
  </si>
  <si>
    <t>BIO-NOVA</t>
  </si>
  <si>
    <t>CREDIGAS</t>
  </si>
  <si>
    <t>ELIZABETH HERNANDEZ</t>
  </si>
  <si>
    <t>GESTORA DE RESP. DANNY</t>
  </si>
  <si>
    <t>UT. DE OFICINAS</t>
  </si>
  <si>
    <t>LIFISA COMERCIAL</t>
  </si>
  <si>
    <t>VINKY COMERCIAL</t>
  </si>
  <si>
    <t>PROD. DE PAPEL</t>
  </si>
  <si>
    <t>COMPROMISO DE DEUDAS 2024</t>
  </si>
  <si>
    <t>OFICENTRO ORIENTAL</t>
  </si>
  <si>
    <t>SUPLIDORES HERSARAHALEX</t>
  </si>
  <si>
    <t>BIO-WIN</t>
  </si>
  <si>
    <t>MONTO ENERO - DICIEMBRE 2024</t>
  </si>
  <si>
    <t>MONTO AÑO 2023</t>
  </si>
  <si>
    <t>ANTILLES MEDICAL</t>
  </si>
  <si>
    <t>AROLIN</t>
  </si>
  <si>
    <t>ARTES GRAFICA</t>
  </si>
  <si>
    <t>BELLO LAB</t>
  </si>
  <si>
    <t>UTILES MEDICO</t>
  </si>
  <si>
    <t>RACTIVOS</t>
  </si>
  <si>
    <t>COMBUSTIBLE</t>
  </si>
  <si>
    <t>UTILES DE OF</t>
  </si>
  <si>
    <t>COMPUDONSA</t>
  </si>
  <si>
    <t>PROD UTILES VARIOS</t>
  </si>
  <si>
    <t>COPEM HOSPICLINIC</t>
  </si>
  <si>
    <t>CLINIMED</t>
  </si>
  <si>
    <t>GLP</t>
  </si>
  <si>
    <t>DOSITEC PHARMA</t>
  </si>
  <si>
    <t>DISTRIBUIDORA FARMAC</t>
  </si>
  <si>
    <t>FARMACO INTERNACIONAL</t>
  </si>
  <si>
    <t>UTILES MEDICOS/REA</t>
  </si>
  <si>
    <t>FRANKLIN ESPINAL</t>
  </si>
  <si>
    <t>UTILES DE OFICINA</t>
  </si>
  <si>
    <t>FARACH</t>
  </si>
  <si>
    <t>GRUPO FARMAC CAR-M</t>
  </si>
  <si>
    <t>GLOBAL MEDICA DOMIN</t>
  </si>
  <si>
    <t>HYPCO GROUP</t>
  </si>
  <si>
    <t>PRODUCTOS ELECTRICOS</t>
  </si>
  <si>
    <t>ARTICULOS VARIOS</t>
  </si>
  <si>
    <t>IDENTIFICACIONES</t>
  </si>
  <si>
    <t>UTILES DE INFORMATICA</t>
  </si>
  <si>
    <t>INFALAB</t>
  </si>
  <si>
    <t>MASTER CLEAN</t>
  </si>
  <si>
    <t>MORAMI</t>
  </si>
  <si>
    <t>PROD QUIMICO</t>
  </si>
  <si>
    <t>MARTELEX</t>
  </si>
  <si>
    <t>NG VACUNA XPRESS</t>
  </si>
  <si>
    <t>OFICINAS JURIDICA</t>
  </si>
  <si>
    <t>SERVICIOS LEGALES</t>
  </si>
  <si>
    <t>OSCAR R. NEGRON</t>
  </si>
  <si>
    <t>PROMEDICA</t>
  </si>
  <si>
    <t>PRO PHARMACEUTICAL</t>
  </si>
  <si>
    <t>PRODUCTOS CANO</t>
  </si>
  <si>
    <t>SAGA PHARMA</t>
  </si>
  <si>
    <t>SEAN DOMINICANA</t>
  </si>
  <si>
    <t>SEMINSA</t>
  </si>
  <si>
    <t xml:space="preserve">MANTE EQUIPOS </t>
  </si>
  <si>
    <t xml:space="preserve">SUPLIDORA NACIONAL </t>
  </si>
  <si>
    <t>SHELVI, SRL</t>
  </si>
  <si>
    <t>SILVER PHARMA</t>
  </si>
  <si>
    <t>ULTRALAB</t>
  </si>
  <si>
    <t>TOTALENERGIES</t>
  </si>
  <si>
    <t>VEF ESCRINES Y VENE.</t>
  </si>
  <si>
    <t>UTILES VARIOS</t>
  </si>
  <si>
    <t>PROD DE PAPEL</t>
  </si>
  <si>
    <t xml:space="preserve">PROD ARTE </t>
  </si>
  <si>
    <t>OXIGENO</t>
  </si>
  <si>
    <t>AMC SOLUCIONES MD</t>
  </si>
  <si>
    <t>REPARACION DE EQ</t>
  </si>
  <si>
    <t>ARGOS FARMACEUTICA</t>
  </si>
  <si>
    <t>A&amp;S IMPORTADORA</t>
  </si>
  <si>
    <t>BANIMED</t>
  </si>
  <si>
    <t>CALEDONIA INTER</t>
  </si>
  <si>
    <t>CEREMO</t>
  </si>
  <si>
    <t>DUBEMED</t>
  </si>
  <si>
    <t>FARMACIA RUTH</t>
  </si>
  <si>
    <t>GERENFAR</t>
  </si>
  <si>
    <t>GESTORA DE RESP DANNY</t>
  </si>
  <si>
    <t>MATERIALES ELECTRICO</t>
  </si>
  <si>
    <t>HOSPIFAR</t>
  </si>
  <si>
    <t xml:space="preserve">AIRE </t>
  </si>
  <si>
    <t>IRUMED</t>
  </si>
  <si>
    <t>REPARACION EQ</t>
  </si>
  <si>
    <t>LEROMED PHARMA</t>
  </si>
  <si>
    <t>LUZ ESTHER BAUTISTA</t>
  </si>
  <si>
    <t>LUFISA COMERCIAL</t>
  </si>
  <si>
    <t>MASTER CLEAR</t>
  </si>
  <si>
    <t>MACROTECH FARM</t>
  </si>
  <si>
    <t>MATERLEX</t>
  </si>
  <si>
    <t>MCP MEDICAL CURE</t>
  </si>
  <si>
    <t>OSIRIS</t>
  </si>
  <si>
    <t>PAPELERIA &amp;SERV. MUT.</t>
  </si>
  <si>
    <t>SERVIAMED</t>
  </si>
  <si>
    <t>PROD ARTE GRAF</t>
  </si>
  <si>
    <t>MES REPORTADO: FEBRERO / MARZO  2024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</si>
</sst>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10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/>
    <xf numFmtId="0" fontId="7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wrapText="1"/>
    </xf>
    <xf numFmtId="43" fontId="6" fillId="3" borderId="1" xfId="2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/>
    <xf numFmtId="164" fontId="2" fillId="4" borderId="3" xfId="1" applyFont="1" applyFill="1" applyBorder="1" applyAlignment="1">
      <alignment horizontal="right"/>
    </xf>
    <xf numFmtId="43" fontId="6" fillId="3" borderId="1" xfId="2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1533525</xdr:colOff>
      <xdr:row>5</xdr:row>
      <xdr:rowOff>133350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133350</xdr:colOff>
      <xdr:row>0</xdr:row>
      <xdr:rowOff>85724</xdr:rowOff>
    </xdr:from>
    <xdr:to>
      <xdr:col>8</xdr:col>
      <xdr:colOff>685799</xdr:colOff>
      <xdr:row>5</xdr:row>
      <xdr:rowOff>190499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267450" y="8572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181</xdr:row>
      <xdr:rowOff>142875</xdr:rowOff>
    </xdr:from>
    <xdr:to>
      <xdr:col>9</xdr:col>
      <xdr:colOff>38101</xdr:colOff>
      <xdr:row>189</xdr:row>
      <xdr:rowOff>167723</xdr:rowOff>
    </xdr:to>
    <xdr:pic>
      <xdr:nvPicPr>
        <xdr:cNvPr id="4" name="3 Imagen"/>
        <xdr:cNvPicPr/>
      </xdr:nvPicPr>
      <xdr:blipFill>
        <a:blip xmlns:r="http://schemas.openxmlformats.org/officeDocument/2006/relationships" r:embed="rId3" cstate="print">
          <a:lum bright="-30000" contrast="20000"/>
        </a:blip>
        <a:srcRect/>
        <a:stretch>
          <a:fillRect/>
        </a:stretch>
      </xdr:blipFill>
      <xdr:spPr bwMode="auto">
        <a:xfrm>
          <a:off x="266700" y="35433000"/>
          <a:ext cx="8696326" cy="156789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0"/>
  <sheetViews>
    <sheetView tabSelected="1" topLeftCell="A4" zoomScaleNormal="100" workbookViewId="0">
      <selection activeCell="G193" sqref="G193"/>
    </sheetView>
  </sheetViews>
  <sheetFormatPr baseColWidth="10" defaultRowHeight="15"/>
  <cols>
    <col min="1" max="1" width="4" customWidth="1"/>
    <col min="2" max="2" width="29.7109375" style="4" bestFit="1" customWidth="1"/>
    <col min="3" max="3" width="26" style="4" customWidth="1"/>
    <col min="4" max="4" width="10.85546875" style="3" customWidth="1"/>
    <col min="5" max="5" width="14" customWidth="1"/>
    <col min="6" max="6" width="9.140625" customWidth="1"/>
    <col min="7" max="7" width="8.85546875" style="4" customWidth="1"/>
    <col min="8" max="8" width="15.7109375" bestFit="1" customWidth="1"/>
    <col min="9" max="9" width="15.5703125" bestFit="1" customWidth="1"/>
  </cols>
  <sheetData>
    <row r="1" spans="1:9">
      <c r="A1" s="20"/>
      <c r="B1" s="20"/>
      <c r="C1" s="20"/>
      <c r="D1" s="20"/>
      <c r="E1" s="20"/>
      <c r="F1" s="20"/>
      <c r="G1" s="20"/>
      <c r="H1" s="20"/>
      <c r="I1" s="20"/>
    </row>
    <row r="2" spans="1:9">
      <c r="A2" s="20"/>
      <c r="B2" s="20"/>
      <c r="C2" s="20"/>
      <c r="D2" s="20"/>
      <c r="E2" s="20"/>
      <c r="F2" s="20"/>
      <c r="G2" s="20"/>
      <c r="H2" s="20"/>
      <c r="I2" s="20"/>
    </row>
    <row r="3" spans="1:9">
      <c r="A3" s="20"/>
      <c r="B3" s="20"/>
      <c r="C3" s="20"/>
      <c r="D3" s="20"/>
      <c r="E3" s="20"/>
      <c r="F3" s="20"/>
      <c r="G3" s="20"/>
      <c r="H3" s="20"/>
      <c r="I3" s="20"/>
    </row>
    <row r="4" spans="1:9">
      <c r="A4" s="20"/>
      <c r="B4" s="20"/>
      <c r="C4" s="20"/>
      <c r="D4" s="20"/>
      <c r="E4" s="20"/>
      <c r="F4" s="20"/>
      <c r="G4" s="20"/>
      <c r="H4" s="20"/>
      <c r="I4" s="20"/>
    </row>
    <row r="5" spans="1:9" ht="21">
      <c r="A5" s="23" t="s">
        <v>14</v>
      </c>
      <c r="B5" s="23"/>
      <c r="C5" s="23"/>
      <c r="D5" s="23"/>
      <c r="E5" s="23"/>
      <c r="F5" s="23"/>
      <c r="G5" s="23"/>
      <c r="H5" s="23"/>
      <c r="I5" s="23"/>
    </row>
    <row r="6" spans="1:9" ht="15.75">
      <c r="A6" s="19" t="s">
        <v>13</v>
      </c>
      <c r="B6" s="19"/>
      <c r="C6" s="19"/>
      <c r="D6" s="19"/>
      <c r="E6" s="19"/>
      <c r="F6" s="19"/>
      <c r="G6" s="19"/>
      <c r="H6" s="19"/>
      <c r="I6" s="19"/>
    </row>
    <row r="7" spans="1:9">
      <c r="A7" s="20" t="s">
        <v>54</v>
      </c>
      <c r="B7" s="20"/>
      <c r="C7" s="20"/>
      <c r="D7" s="20"/>
      <c r="E7" s="20"/>
      <c r="F7" s="20"/>
      <c r="G7" s="20"/>
      <c r="H7" s="20"/>
      <c r="I7" s="20"/>
    </row>
    <row r="8" spans="1:9">
      <c r="A8" s="20"/>
      <c r="B8" s="20"/>
      <c r="C8" s="20"/>
      <c r="D8" s="20"/>
      <c r="E8" s="20"/>
      <c r="F8" s="20"/>
      <c r="G8" s="20"/>
      <c r="H8" s="20"/>
      <c r="I8" s="20"/>
    </row>
    <row r="9" spans="1:9">
      <c r="A9" s="2" t="s">
        <v>15</v>
      </c>
      <c r="E9" s="4" t="s">
        <v>12</v>
      </c>
      <c r="F9" s="4"/>
      <c r="G9" t="s">
        <v>140</v>
      </c>
    </row>
    <row r="10" spans="1:9" ht="27" customHeight="1">
      <c r="A10" s="21"/>
      <c r="B10" s="21"/>
      <c r="C10" s="21"/>
      <c r="D10" s="21"/>
      <c r="E10" s="21"/>
      <c r="F10" s="21"/>
      <c r="G10" s="21"/>
      <c r="H10" s="21"/>
      <c r="I10" s="21"/>
    </row>
    <row r="11" spans="1:9" ht="59.25" customHeight="1">
      <c r="A11" s="12" t="s">
        <v>11</v>
      </c>
      <c r="B11" s="13" t="s">
        <v>10</v>
      </c>
      <c r="C11" s="13" t="s">
        <v>9</v>
      </c>
      <c r="D11" s="12" t="s">
        <v>8</v>
      </c>
      <c r="E11" s="12" t="s">
        <v>7</v>
      </c>
      <c r="F11" s="12" t="s">
        <v>30</v>
      </c>
      <c r="G11" s="12" t="s">
        <v>59</v>
      </c>
      <c r="H11" s="12" t="s">
        <v>58</v>
      </c>
      <c r="I11" s="12" t="s">
        <v>6</v>
      </c>
    </row>
    <row r="12" spans="1:9">
      <c r="A12" s="14">
        <v>1</v>
      </c>
      <c r="B12" s="16" t="s">
        <v>16</v>
      </c>
      <c r="C12" s="16" t="s">
        <v>112</v>
      </c>
      <c r="D12" s="11" t="s">
        <v>23</v>
      </c>
      <c r="E12" s="11"/>
      <c r="F12" s="11"/>
      <c r="G12" s="11"/>
      <c r="H12" s="11">
        <f>8701.88+3138.25+9789.62+14140.58+10658.47+9780.62+1432.29+5438.68+9789.62+11965.1+8701.88</f>
        <v>93536.99000000002</v>
      </c>
      <c r="I12" s="11">
        <f>E12+G12+H12</f>
        <v>93536.99000000002</v>
      </c>
    </row>
    <row r="13" spans="1:9">
      <c r="A13" s="14">
        <v>2</v>
      </c>
      <c r="B13" s="16" t="s">
        <v>16</v>
      </c>
      <c r="C13" s="16" t="s">
        <v>112</v>
      </c>
      <c r="D13" s="11" t="s">
        <v>23</v>
      </c>
      <c r="E13" s="11"/>
      <c r="F13" s="11"/>
      <c r="G13" s="11"/>
      <c r="H13" s="11">
        <f>7614.15+7614.15+5438.68</f>
        <v>20666.98</v>
      </c>
      <c r="I13" s="11">
        <f t="shared" ref="I13:I60" si="0">E13+G13+H13</f>
        <v>20666.98</v>
      </c>
    </row>
    <row r="14" spans="1:9">
      <c r="A14" s="14">
        <v>3</v>
      </c>
      <c r="B14" s="16" t="s">
        <v>25</v>
      </c>
      <c r="C14" s="16" t="s">
        <v>26</v>
      </c>
      <c r="D14" s="11" t="s">
        <v>23</v>
      </c>
      <c r="E14" s="11"/>
      <c r="F14" s="11"/>
      <c r="G14" s="11"/>
      <c r="H14" s="11">
        <f>7020+5915+1890+5590+4745+5460+1890+3510+4940</f>
        <v>40960</v>
      </c>
      <c r="I14" s="11">
        <f t="shared" si="0"/>
        <v>40960</v>
      </c>
    </row>
    <row r="15" spans="1:9">
      <c r="A15" s="14">
        <v>4</v>
      </c>
      <c r="B15" s="16" t="s">
        <v>25</v>
      </c>
      <c r="C15" s="16" t="s">
        <v>26</v>
      </c>
      <c r="D15" s="11" t="s">
        <v>23</v>
      </c>
      <c r="E15" s="11"/>
      <c r="F15" s="11"/>
      <c r="G15" s="11"/>
      <c r="H15" s="11">
        <f>3575+3640+6565+1890+6305+1890+4160</f>
        <v>28025</v>
      </c>
      <c r="I15" s="11">
        <f t="shared" si="0"/>
        <v>28025</v>
      </c>
    </row>
    <row r="16" spans="1:9">
      <c r="A16" s="14">
        <v>5</v>
      </c>
      <c r="B16" s="16" t="s">
        <v>42</v>
      </c>
      <c r="C16" s="16" t="s">
        <v>31</v>
      </c>
      <c r="D16" s="11" t="s">
        <v>23</v>
      </c>
      <c r="E16" s="11"/>
      <c r="F16" s="11"/>
      <c r="G16" s="11"/>
      <c r="H16" s="11">
        <v>45000</v>
      </c>
      <c r="I16" s="11">
        <f t="shared" si="0"/>
        <v>45000</v>
      </c>
    </row>
    <row r="17" spans="1:9">
      <c r="A17" s="14">
        <v>6</v>
      </c>
      <c r="B17" s="16" t="s">
        <v>42</v>
      </c>
      <c r="C17" s="16" t="s">
        <v>31</v>
      </c>
      <c r="D17" s="11" t="s">
        <v>23</v>
      </c>
      <c r="E17" s="11"/>
      <c r="F17" s="11"/>
      <c r="G17" s="11"/>
      <c r="H17" s="11">
        <v>45000</v>
      </c>
      <c r="I17" s="11">
        <f t="shared" si="0"/>
        <v>45000</v>
      </c>
    </row>
    <row r="18" spans="1:9">
      <c r="A18" s="14">
        <v>7</v>
      </c>
      <c r="B18" s="16" t="s">
        <v>43</v>
      </c>
      <c r="C18" s="16" t="s">
        <v>44</v>
      </c>
      <c r="D18" s="11" t="s">
        <v>23</v>
      </c>
      <c r="E18" s="11"/>
      <c r="F18" s="11"/>
      <c r="G18" s="11"/>
      <c r="H18" s="11">
        <v>28600.13</v>
      </c>
      <c r="I18" s="11">
        <f t="shared" si="0"/>
        <v>28600.13</v>
      </c>
    </row>
    <row r="19" spans="1:9">
      <c r="A19" s="14">
        <v>8</v>
      </c>
      <c r="B19" s="16" t="s">
        <v>60</v>
      </c>
      <c r="C19" s="16" t="s">
        <v>18</v>
      </c>
      <c r="D19" s="11" t="s">
        <v>23</v>
      </c>
      <c r="E19" s="11"/>
      <c r="F19" s="11"/>
      <c r="G19" s="11"/>
      <c r="H19" s="11">
        <f>53114.3-4027.59</f>
        <v>49086.710000000006</v>
      </c>
      <c r="I19" s="11">
        <f t="shared" si="0"/>
        <v>49086.710000000006</v>
      </c>
    </row>
    <row r="20" spans="1:9">
      <c r="A20" s="14">
        <v>9</v>
      </c>
      <c r="B20" s="16" t="s">
        <v>60</v>
      </c>
      <c r="C20" s="16" t="s">
        <v>18</v>
      </c>
      <c r="D20" s="11" t="s">
        <v>23</v>
      </c>
      <c r="E20" s="11"/>
      <c r="F20" s="11"/>
      <c r="G20" s="11"/>
      <c r="H20" s="11">
        <v>32221.55</v>
      </c>
      <c r="I20" s="11">
        <f t="shared" si="0"/>
        <v>32221.55</v>
      </c>
    </row>
    <row r="21" spans="1:9">
      <c r="A21" s="14">
        <v>10</v>
      </c>
      <c r="B21" s="16" t="s">
        <v>60</v>
      </c>
      <c r="C21" s="16" t="s">
        <v>18</v>
      </c>
      <c r="D21" s="11" t="s">
        <v>23</v>
      </c>
      <c r="E21" s="11"/>
      <c r="F21" s="11"/>
      <c r="G21" s="11"/>
      <c r="H21" s="11">
        <v>4027.69</v>
      </c>
      <c r="I21" s="11">
        <f t="shared" si="0"/>
        <v>4027.69</v>
      </c>
    </row>
    <row r="22" spans="1:9">
      <c r="A22" s="14">
        <v>11</v>
      </c>
      <c r="B22" s="16" t="s">
        <v>113</v>
      </c>
      <c r="C22" s="16" t="s">
        <v>114</v>
      </c>
      <c r="D22" s="11" t="s">
        <v>23</v>
      </c>
      <c r="E22" s="11"/>
      <c r="F22" s="11"/>
      <c r="G22" s="11"/>
      <c r="H22" s="11">
        <v>1359301</v>
      </c>
      <c r="I22" s="11">
        <f>E22+G22+H22</f>
        <v>1359301</v>
      </c>
    </row>
    <row r="23" spans="1:9">
      <c r="A23" s="14">
        <v>12</v>
      </c>
      <c r="B23" s="16" t="s">
        <v>61</v>
      </c>
      <c r="C23" s="16" t="s">
        <v>62</v>
      </c>
      <c r="D23" s="11" t="s">
        <v>23</v>
      </c>
      <c r="E23" s="11"/>
      <c r="F23" s="11"/>
      <c r="G23" s="11"/>
      <c r="H23" s="11">
        <f>50798+13593.6</f>
        <v>64391.6</v>
      </c>
      <c r="I23" s="11">
        <f>E23+G23+H23</f>
        <v>64391.6</v>
      </c>
    </row>
    <row r="24" spans="1:9">
      <c r="A24" s="14">
        <v>13</v>
      </c>
      <c r="B24" s="16" t="s">
        <v>115</v>
      </c>
      <c r="C24" s="16" t="s">
        <v>18</v>
      </c>
      <c r="D24" s="11" t="s">
        <v>23</v>
      </c>
      <c r="E24" s="11"/>
      <c r="F24" s="11"/>
      <c r="G24" s="11"/>
      <c r="H24" s="11">
        <v>11586.7</v>
      </c>
      <c r="I24" s="11">
        <f t="shared" si="0"/>
        <v>11586.7</v>
      </c>
    </row>
    <row r="25" spans="1:9">
      <c r="A25" s="14">
        <v>14</v>
      </c>
      <c r="B25" s="16" t="s">
        <v>116</v>
      </c>
      <c r="C25" s="16" t="s">
        <v>17</v>
      </c>
      <c r="D25" s="11" t="s">
        <v>23</v>
      </c>
      <c r="E25" s="11"/>
      <c r="F25" s="11"/>
      <c r="G25" s="11"/>
      <c r="H25" s="11">
        <v>31650</v>
      </c>
      <c r="I25" s="11">
        <f t="shared" si="0"/>
        <v>31650</v>
      </c>
    </row>
    <row r="26" spans="1:9">
      <c r="A26" s="14">
        <v>15</v>
      </c>
      <c r="B26" s="16" t="s">
        <v>116</v>
      </c>
      <c r="C26" s="16" t="s">
        <v>18</v>
      </c>
      <c r="D26" s="11" t="s">
        <v>23</v>
      </c>
      <c r="E26" s="11"/>
      <c r="F26" s="11"/>
      <c r="G26" s="11"/>
      <c r="H26" s="11">
        <v>11109.7</v>
      </c>
      <c r="I26" s="11">
        <f t="shared" si="0"/>
        <v>11109.7</v>
      </c>
    </row>
    <row r="27" spans="1:9">
      <c r="A27" s="14">
        <v>16</v>
      </c>
      <c r="B27" s="16" t="s">
        <v>117</v>
      </c>
      <c r="C27" s="16" t="s">
        <v>18</v>
      </c>
      <c r="D27" s="11" t="s">
        <v>23</v>
      </c>
      <c r="E27" s="11"/>
      <c r="F27" s="11"/>
      <c r="G27" s="11"/>
      <c r="H27" s="11">
        <v>6608</v>
      </c>
      <c r="I27" s="11">
        <f t="shared" si="0"/>
        <v>6608</v>
      </c>
    </row>
    <row r="28" spans="1:9">
      <c r="A28" s="14">
        <v>17</v>
      </c>
      <c r="B28" s="16" t="s">
        <v>117</v>
      </c>
      <c r="C28" s="16" t="s">
        <v>17</v>
      </c>
      <c r="D28" s="11" t="s">
        <v>23</v>
      </c>
      <c r="E28" s="11"/>
      <c r="F28" s="11"/>
      <c r="G28" s="11"/>
      <c r="H28" s="11">
        <v>49940.800000000003</v>
      </c>
      <c r="I28" s="11">
        <f t="shared" si="0"/>
        <v>49940.800000000003</v>
      </c>
    </row>
    <row r="29" spans="1:9">
      <c r="A29" s="14">
        <v>18</v>
      </c>
      <c r="B29" s="16" t="s">
        <v>63</v>
      </c>
      <c r="C29" s="16" t="s">
        <v>64</v>
      </c>
      <c r="D29" s="11" t="s">
        <v>23</v>
      </c>
      <c r="E29" s="11"/>
      <c r="F29" s="11"/>
      <c r="G29" s="11"/>
      <c r="H29" s="11">
        <v>113895.6</v>
      </c>
      <c r="I29" s="11">
        <f t="shared" si="0"/>
        <v>113895.6</v>
      </c>
    </row>
    <row r="30" spans="1:9">
      <c r="A30" s="14">
        <v>19</v>
      </c>
      <c r="B30" s="16" t="s">
        <v>45</v>
      </c>
      <c r="C30" s="16" t="s">
        <v>65</v>
      </c>
      <c r="D30" s="11" t="s">
        <v>23</v>
      </c>
      <c r="E30" s="11"/>
      <c r="F30" s="11"/>
      <c r="G30" s="11"/>
      <c r="H30" s="11">
        <v>1081364.82</v>
      </c>
      <c r="I30" s="11">
        <f t="shared" si="0"/>
        <v>1081364.82</v>
      </c>
    </row>
    <row r="31" spans="1:9">
      <c r="A31" s="14">
        <v>20</v>
      </c>
      <c r="B31" s="16" t="s">
        <v>45</v>
      </c>
      <c r="C31" s="16" t="s">
        <v>65</v>
      </c>
      <c r="D31" s="11" t="s">
        <v>23</v>
      </c>
      <c r="E31" s="11"/>
      <c r="F31" s="11"/>
      <c r="G31" s="11"/>
      <c r="H31" s="11">
        <v>54432</v>
      </c>
      <c r="I31" s="11">
        <f>E31+G31+H31</f>
        <v>54432</v>
      </c>
    </row>
    <row r="32" spans="1:9">
      <c r="A32" s="14">
        <v>21</v>
      </c>
      <c r="B32" s="16" t="s">
        <v>45</v>
      </c>
      <c r="C32" s="16" t="s">
        <v>19</v>
      </c>
      <c r="D32" s="11" t="s">
        <v>23</v>
      </c>
      <c r="E32" s="11"/>
      <c r="F32" s="11"/>
      <c r="G32" s="11"/>
      <c r="H32" s="11">
        <f>29014.08+1920</f>
        <v>30934.080000000002</v>
      </c>
      <c r="I32" s="11">
        <f>E32+G32+H32</f>
        <v>30934.080000000002</v>
      </c>
    </row>
    <row r="33" spans="1:9">
      <c r="A33" s="14">
        <v>22</v>
      </c>
      <c r="B33" s="16" t="s">
        <v>45</v>
      </c>
      <c r="C33" s="16" t="s">
        <v>19</v>
      </c>
      <c r="D33" s="11" t="s">
        <v>23</v>
      </c>
      <c r="E33" s="11"/>
      <c r="F33" s="11"/>
      <c r="G33" s="11"/>
      <c r="H33" s="11">
        <f>1079471.88+97150.8</f>
        <v>1176622.68</v>
      </c>
      <c r="I33" s="11">
        <f>E33+G33+H33</f>
        <v>1176622.68</v>
      </c>
    </row>
    <row r="34" spans="1:9">
      <c r="A34" s="14">
        <v>23</v>
      </c>
      <c r="B34" s="16" t="s">
        <v>45</v>
      </c>
      <c r="C34" s="16" t="s">
        <v>19</v>
      </c>
      <c r="D34" s="11" t="s">
        <v>23</v>
      </c>
      <c r="E34" s="11"/>
      <c r="F34" s="11"/>
      <c r="G34" s="11"/>
      <c r="H34" s="11">
        <v>5568</v>
      </c>
      <c r="I34" s="11">
        <f t="shared" si="0"/>
        <v>5568</v>
      </c>
    </row>
    <row r="35" spans="1:9">
      <c r="A35" s="14">
        <v>24</v>
      </c>
      <c r="B35" s="16" t="s">
        <v>57</v>
      </c>
      <c r="C35" s="16" t="s">
        <v>19</v>
      </c>
      <c r="D35" s="11" t="s">
        <v>23</v>
      </c>
      <c r="E35" s="11"/>
      <c r="F35" s="11"/>
      <c r="G35" s="11"/>
      <c r="H35" s="11">
        <f>1150+1150+1150+1150</f>
        <v>4600</v>
      </c>
      <c r="I35" s="11">
        <f t="shared" ref="I35" si="1">E35+G35+H35</f>
        <v>4600</v>
      </c>
    </row>
    <row r="36" spans="1:9">
      <c r="A36" s="14">
        <v>25</v>
      </c>
      <c r="B36" s="16" t="s">
        <v>57</v>
      </c>
      <c r="C36" s="16" t="s">
        <v>19</v>
      </c>
      <c r="D36" s="11" t="s">
        <v>23</v>
      </c>
      <c r="E36" s="11"/>
      <c r="F36" s="11"/>
      <c r="G36" s="11"/>
      <c r="H36" s="11">
        <f>1150+1150+1150</f>
        <v>3450</v>
      </c>
      <c r="I36" s="11">
        <f t="shared" si="0"/>
        <v>3450</v>
      </c>
    </row>
    <row r="37" spans="1:9">
      <c r="A37" s="14">
        <v>26</v>
      </c>
      <c r="B37" s="16" t="s">
        <v>46</v>
      </c>
      <c r="C37" s="16" t="s">
        <v>19</v>
      </c>
      <c r="D37" s="11" t="s">
        <v>23</v>
      </c>
      <c r="E37" s="11"/>
      <c r="F37" s="11"/>
      <c r="G37" s="11"/>
      <c r="H37" s="11">
        <v>266868.59999999998</v>
      </c>
      <c r="I37" s="11">
        <f t="shared" si="0"/>
        <v>266868.59999999998</v>
      </c>
    </row>
    <row r="38" spans="1:9">
      <c r="A38" s="14">
        <v>27</v>
      </c>
      <c r="B38" s="16" t="s">
        <v>46</v>
      </c>
      <c r="C38" s="16" t="s">
        <v>19</v>
      </c>
      <c r="D38" s="11" t="s">
        <v>23</v>
      </c>
      <c r="E38" s="11"/>
      <c r="F38" s="11"/>
      <c r="G38" s="11"/>
      <c r="H38" s="11">
        <f>601419.8+11479.04</f>
        <v>612898.84000000008</v>
      </c>
      <c r="I38" s="11">
        <f t="shared" si="0"/>
        <v>612898.84000000008</v>
      </c>
    </row>
    <row r="39" spans="1:9">
      <c r="A39" s="14">
        <v>28</v>
      </c>
      <c r="B39" s="16" t="s">
        <v>46</v>
      </c>
      <c r="C39" s="16" t="s">
        <v>19</v>
      </c>
      <c r="D39" s="11" t="s">
        <v>23</v>
      </c>
      <c r="E39" s="11"/>
      <c r="F39" s="11"/>
      <c r="G39" s="11"/>
      <c r="H39" s="11">
        <f>139466.8+8732</f>
        <v>148198.79999999999</v>
      </c>
      <c r="I39" s="11">
        <f t="shared" ref="I39" si="2">E39+G39+H39</f>
        <v>148198.79999999999</v>
      </c>
    </row>
    <row r="40" spans="1:9">
      <c r="A40" s="14">
        <v>29</v>
      </c>
      <c r="B40" s="16" t="s">
        <v>38</v>
      </c>
      <c r="C40" s="16" t="s">
        <v>20</v>
      </c>
      <c r="D40" s="11" t="s">
        <v>23</v>
      </c>
      <c r="E40" s="11"/>
      <c r="F40" s="11"/>
      <c r="G40" s="11"/>
      <c r="H40" s="11">
        <v>24780</v>
      </c>
      <c r="I40" s="11">
        <f t="shared" si="0"/>
        <v>24780</v>
      </c>
    </row>
    <row r="41" spans="1:9">
      <c r="A41" s="14">
        <v>30</v>
      </c>
      <c r="B41" s="16" t="s">
        <v>38</v>
      </c>
      <c r="C41" s="16" t="s">
        <v>20</v>
      </c>
      <c r="D41" s="11" t="s">
        <v>23</v>
      </c>
      <c r="E41" s="11"/>
      <c r="F41" s="11"/>
      <c r="G41" s="11"/>
      <c r="H41" s="11">
        <v>25547</v>
      </c>
      <c r="I41" s="11">
        <f>E41+G41+H41</f>
        <v>25547</v>
      </c>
    </row>
    <row r="42" spans="1:9">
      <c r="A42" s="14">
        <v>31</v>
      </c>
      <c r="B42" s="16" t="s">
        <v>38</v>
      </c>
      <c r="C42" s="16" t="s">
        <v>20</v>
      </c>
      <c r="D42" s="11" t="s">
        <v>23</v>
      </c>
      <c r="E42" s="11"/>
      <c r="F42" s="11"/>
      <c r="G42" s="11"/>
      <c r="H42" s="11">
        <v>12744</v>
      </c>
      <c r="I42" s="11">
        <f>E42+G42+H42</f>
        <v>12744</v>
      </c>
    </row>
    <row r="43" spans="1:9">
      <c r="A43" s="14">
        <v>32</v>
      </c>
      <c r="B43" s="16" t="s">
        <v>38</v>
      </c>
      <c r="C43" s="16" t="s">
        <v>20</v>
      </c>
      <c r="D43" s="11" t="s">
        <v>23</v>
      </c>
      <c r="E43" s="11"/>
      <c r="F43" s="11"/>
      <c r="G43" s="11"/>
      <c r="H43" s="11">
        <f>3610.8+7009.2</f>
        <v>10620</v>
      </c>
      <c r="I43" s="11">
        <f t="shared" si="0"/>
        <v>10620</v>
      </c>
    </row>
    <row r="44" spans="1:9">
      <c r="A44" s="14">
        <v>33</v>
      </c>
      <c r="B44" s="16" t="s">
        <v>38</v>
      </c>
      <c r="C44" s="16" t="s">
        <v>20</v>
      </c>
      <c r="D44" s="11" t="s">
        <v>23</v>
      </c>
      <c r="E44" s="11"/>
      <c r="F44" s="11"/>
      <c r="G44" s="11"/>
      <c r="H44" s="11">
        <v>43046.400000000001</v>
      </c>
      <c r="I44" s="11">
        <f t="shared" ref="I44" si="3">E44+G44+H44</f>
        <v>43046.400000000001</v>
      </c>
    </row>
    <row r="45" spans="1:9">
      <c r="A45" s="14">
        <v>34</v>
      </c>
      <c r="B45" s="16" t="s">
        <v>38</v>
      </c>
      <c r="C45" s="16" t="s">
        <v>20</v>
      </c>
      <c r="D45" s="11" t="s">
        <v>23</v>
      </c>
      <c r="E45" s="11"/>
      <c r="F45" s="11"/>
      <c r="G45" s="11"/>
      <c r="H45" s="11">
        <v>7193.28</v>
      </c>
      <c r="I45" s="11">
        <f t="shared" si="0"/>
        <v>7193.28</v>
      </c>
    </row>
    <row r="46" spans="1:9">
      <c r="A46" s="14">
        <v>35</v>
      </c>
      <c r="B46" s="16" t="s">
        <v>118</v>
      </c>
      <c r="C46" s="16" t="s">
        <v>18</v>
      </c>
      <c r="D46" s="11" t="s">
        <v>23</v>
      </c>
      <c r="E46" s="11"/>
      <c r="F46" s="11"/>
      <c r="G46" s="11"/>
      <c r="H46" s="11">
        <v>32084.79</v>
      </c>
      <c r="I46" s="11">
        <f t="shared" si="0"/>
        <v>32084.79</v>
      </c>
    </row>
    <row r="47" spans="1:9">
      <c r="A47" s="14">
        <v>36</v>
      </c>
      <c r="B47" s="16" t="s">
        <v>118</v>
      </c>
      <c r="C47" s="16" t="s">
        <v>18</v>
      </c>
      <c r="D47" s="11" t="s">
        <v>23</v>
      </c>
      <c r="E47" s="11"/>
      <c r="F47" s="11"/>
      <c r="G47" s="11"/>
      <c r="H47" s="11">
        <v>39148.269999999997</v>
      </c>
      <c r="I47" s="11">
        <f t="shared" si="0"/>
        <v>39148.269999999997</v>
      </c>
    </row>
    <row r="48" spans="1:9">
      <c r="A48" s="14">
        <v>37</v>
      </c>
      <c r="B48" s="16" t="s">
        <v>119</v>
      </c>
      <c r="C48" s="16" t="s">
        <v>17</v>
      </c>
      <c r="D48" s="11" t="s">
        <v>23</v>
      </c>
      <c r="E48" s="11"/>
      <c r="F48" s="11"/>
      <c r="G48" s="11"/>
      <c r="H48" s="11">
        <v>51150</v>
      </c>
      <c r="I48" s="11">
        <f t="shared" ref="I48" si="4">E48+G48+H48</f>
        <v>51150</v>
      </c>
    </row>
    <row r="49" spans="1:9">
      <c r="A49" s="14">
        <v>38</v>
      </c>
      <c r="B49" s="16" t="s">
        <v>21</v>
      </c>
      <c r="C49" s="16" t="s">
        <v>33</v>
      </c>
      <c r="D49" s="11" t="s">
        <v>23</v>
      </c>
      <c r="E49" s="11"/>
      <c r="F49" s="11"/>
      <c r="G49" s="11"/>
      <c r="H49" s="11">
        <v>59363.199999999997</v>
      </c>
      <c r="I49" s="11">
        <f t="shared" si="0"/>
        <v>59363.199999999997</v>
      </c>
    </row>
    <row r="50" spans="1:9">
      <c r="A50" s="14">
        <v>39</v>
      </c>
      <c r="B50" s="16" t="s">
        <v>21</v>
      </c>
      <c r="C50" s="16" t="s">
        <v>33</v>
      </c>
      <c r="D50" s="11" t="s">
        <v>23</v>
      </c>
      <c r="E50" s="11"/>
      <c r="F50" s="11"/>
      <c r="G50" s="11"/>
      <c r="H50" s="11">
        <v>35282</v>
      </c>
      <c r="I50" s="11">
        <f t="shared" ref="I50" si="5">E50+G50+H50</f>
        <v>35282</v>
      </c>
    </row>
    <row r="51" spans="1:9">
      <c r="A51" s="14">
        <v>40</v>
      </c>
      <c r="B51" s="16" t="s">
        <v>21</v>
      </c>
      <c r="C51" s="16" t="s">
        <v>24</v>
      </c>
      <c r="D51" s="11" t="s">
        <v>23</v>
      </c>
      <c r="E51" s="11"/>
      <c r="F51" s="11"/>
      <c r="G51" s="11"/>
      <c r="H51" s="11">
        <v>2950</v>
      </c>
      <c r="I51" s="11">
        <f t="shared" si="0"/>
        <v>2950</v>
      </c>
    </row>
    <row r="52" spans="1:9">
      <c r="A52" s="14">
        <v>41</v>
      </c>
      <c r="B52" s="16" t="s">
        <v>21</v>
      </c>
      <c r="C52" s="16" t="s">
        <v>67</v>
      </c>
      <c r="D52" s="11" t="s">
        <v>23</v>
      </c>
      <c r="E52" s="11"/>
      <c r="F52" s="11"/>
      <c r="G52" s="11"/>
      <c r="H52" s="11">
        <v>11894.4</v>
      </c>
      <c r="I52" s="11">
        <f t="shared" si="0"/>
        <v>11894.4</v>
      </c>
    </row>
    <row r="53" spans="1:9">
      <c r="A53" s="14">
        <v>42</v>
      </c>
      <c r="B53" s="16" t="s">
        <v>21</v>
      </c>
      <c r="C53" s="16" t="s">
        <v>67</v>
      </c>
      <c r="D53" s="11" t="s">
        <v>23</v>
      </c>
      <c r="E53" s="11"/>
      <c r="F53" s="11"/>
      <c r="G53" s="11"/>
      <c r="H53" s="11">
        <v>28949.3</v>
      </c>
      <c r="I53" s="11">
        <f t="shared" si="0"/>
        <v>28949.3</v>
      </c>
    </row>
    <row r="54" spans="1:9">
      <c r="A54" s="14">
        <v>43</v>
      </c>
      <c r="B54" s="16" t="s">
        <v>21</v>
      </c>
      <c r="C54" s="16" t="s">
        <v>67</v>
      </c>
      <c r="D54" s="11" t="s">
        <v>23</v>
      </c>
      <c r="E54" s="11"/>
      <c r="F54" s="11"/>
      <c r="G54" s="11"/>
      <c r="H54" s="11">
        <v>199420</v>
      </c>
      <c r="I54" s="11">
        <f t="shared" si="0"/>
        <v>199420</v>
      </c>
    </row>
    <row r="55" spans="1:9">
      <c r="A55" s="14">
        <v>44</v>
      </c>
      <c r="B55" s="16" t="s">
        <v>68</v>
      </c>
      <c r="C55" s="16" t="s">
        <v>69</v>
      </c>
      <c r="D55" s="11" t="s">
        <v>23</v>
      </c>
      <c r="E55" s="11"/>
      <c r="F55" s="11"/>
      <c r="G55" s="11"/>
      <c r="H55" s="11">
        <v>6909.99</v>
      </c>
      <c r="I55" s="11">
        <f t="shared" si="0"/>
        <v>6909.99</v>
      </c>
    </row>
    <row r="56" spans="1:9">
      <c r="A56" s="14">
        <v>45</v>
      </c>
      <c r="B56" s="16" t="s">
        <v>70</v>
      </c>
      <c r="C56" s="16" t="s">
        <v>17</v>
      </c>
      <c r="D56" s="11" t="s">
        <v>23</v>
      </c>
      <c r="E56" s="11"/>
      <c r="F56" s="11"/>
      <c r="G56" s="11"/>
      <c r="H56" s="11">
        <v>89487.5</v>
      </c>
      <c r="I56" s="11">
        <f t="shared" si="0"/>
        <v>89487.5</v>
      </c>
    </row>
    <row r="57" spans="1:9">
      <c r="A57" s="14">
        <v>46</v>
      </c>
      <c r="B57" s="16" t="s">
        <v>70</v>
      </c>
      <c r="C57" s="16" t="s">
        <v>18</v>
      </c>
      <c r="D57" s="11" t="s">
        <v>23</v>
      </c>
      <c r="E57" s="11"/>
      <c r="F57" s="11"/>
      <c r="G57" s="11"/>
      <c r="H57" s="11">
        <v>29640.400000000001</v>
      </c>
      <c r="I57" s="11">
        <f t="shared" si="0"/>
        <v>29640.400000000001</v>
      </c>
    </row>
    <row r="58" spans="1:9">
      <c r="A58" s="14">
        <v>47</v>
      </c>
      <c r="B58" s="16" t="s">
        <v>71</v>
      </c>
      <c r="C58" s="16" t="s">
        <v>19</v>
      </c>
      <c r="D58" s="11" t="s">
        <v>23</v>
      </c>
      <c r="E58" s="11"/>
      <c r="F58" s="11"/>
      <c r="G58" s="11"/>
      <c r="H58" s="11">
        <v>67993.3</v>
      </c>
      <c r="I58" s="11">
        <f t="shared" ref="I58" si="6">E58+G58+H58</f>
        <v>67993.3</v>
      </c>
    </row>
    <row r="59" spans="1:9">
      <c r="A59" s="14">
        <v>48</v>
      </c>
      <c r="B59" s="16" t="s">
        <v>71</v>
      </c>
      <c r="C59" s="16" t="s">
        <v>19</v>
      </c>
      <c r="D59" s="11" t="s">
        <v>23</v>
      </c>
      <c r="E59" s="11"/>
      <c r="F59" s="11"/>
      <c r="G59" s="11"/>
      <c r="H59" s="11">
        <v>196053.24</v>
      </c>
      <c r="I59" s="11">
        <f t="shared" si="0"/>
        <v>196053.24</v>
      </c>
    </row>
    <row r="60" spans="1:9">
      <c r="A60" s="14">
        <v>49</v>
      </c>
      <c r="B60" s="16" t="s">
        <v>47</v>
      </c>
      <c r="C60" s="16" t="s">
        <v>72</v>
      </c>
      <c r="D60" s="11" t="s">
        <v>23</v>
      </c>
      <c r="E60" s="11"/>
      <c r="F60" s="11"/>
      <c r="G60" s="11"/>
      <c r="H60" s="11">
        <v>25085</v>
      </c>
      <c r="I60" s="11">
        <f t="shared" si="0"/>
        <v>25085</v>
      </c>
    </row>
    <row r="61" spans="1:9">
      <c r="A61" s="14">
        <v>50</v>
      </c>
      <c r="B61" s="16" t="s">
        <v>73</v>
      </c>
      <c r="C61" s="16" t="s">
        <v>18</v>
      </c>
      <c r="D61" s="11" t="s">
        <v>23</v>
      </c>
      <c r="E61" s="11"/>
      <c r="F61" s="11"/>
      <c r="G61" s="11"/>
      <c r="H61" s="11">
        <f>140420-70210</f>
        <v>70210</v>
      </c>
      <c r="I61" s="11">
        <f t="shared" ref="I61" si="7">E61+G61+H61</f>
        <v>70210</v>
      </c>
    </row>
    <row r="62" spans="1:9">
      <c r="A62" s="14">
        <v>51</v>
      </c>
      <c r="B62" s="16" t="s">
        <v>74</v>
      </c>
      <c r="C62" s="16" t="s">
        <v>17</v>
      </c>
      <c r="D62" s="11" t="s">
        <v>23</v>
      </c>
      <c r="E62" s="11"/>
      <c r="F62" s="11"/>
      <c r="G62" s="11"/>
      <c r="H62" s="11">
        <v>49900</v>
      </c>
      <c r="I62" s="11">
        <f t="shared" ref="I62:I125" si="8">E62+G62+H62</f>
        <v>49900</v>
      </c>
    </row>
    <row r="63" spans="1:9">
      <c r="A63" s="14">
        <v>52</v>
      </c>
      <c r="B63" s="16" t="s">
        <v>120</v>
      </c>
      <c r="C63" s="16" t="s">
        <v>18</v>
      </c>
      <c r="D63" s="11" t="s">
        <v>23</v>
      </c>
      <c r="E63" s="11"/>
      <c r="F63" s="11"/>
      <c r="G63" s="11"/>
      <c r="H63" s="11">
        <v>13688</v>
      </c>
      <c r="I63" s="11">
        <f t="shared" si="8"/>
        <v>13688</v>
      </c>
    </row>
    <row r="64" spans="1:9">
      <c r="A64" s="14">
        <v>53</v>
      </c>
      <c r="B64" s="16" t="s">
        <v>120</v>
      </c>
      <c r="C64" s="16" t="s">
        <v>18</v>
      </c>
      <c r="D64" s="11" t="s">
        <v>23</v>
      </c>
      <c r="E64" s="11"/>
      <c r="F64" s="11"/>
      <c r="G64" s="11"/>
      <c r="H64" s="11">
        <v>58944</v>
      </c>
      <c r="I64" s="11">
        <f t="shared" si="8"/>
        <v>58944</v>
      </c>
    </row>
    <row r="65" spans="1:9">
      <c r="A65" s="14">
        <v>54</v>
      </c>
      <c r="B65" s="16" t="s">
        <v>48</v>
      </c>
      <c r="C65" s="16" t="s">
        <v>18</v>
      </c>
      <c r="D65" s="11" t="s">
        <v>23</v>
      </c>
      <c r="E65" s="11"/>
      <c r="F65" s="11"/>
      <c r="G65" s="11"/>
      <c r="H65" s="11">
        <v>344940</v>
      </c>
      <c r="I65" s="11">
        <f t="shared" ref="I65" si="9">E65+G65+H65</f>
        <v>344940</v>
      </c>
    </row>
    <row r="66" spans="1:9">
      <c r="A66" s="14">
        <v>55</v>
      </c>
      <c r="B66" s="16" t="s">
        <v>48</v>
      </c>
      <c r="C66" s="16" t="s">
        <v>18</v>
      </c>
      <c r="D66" s="11" t="s">
        <v>23</v>
      </c>
      <c r="E66" s="11"/>
      <c r="F66" s="11"/>
      <c r="G66" s="11"/>
      <c r="H66" s="11">
        <v>11210</v>
      </c>
      <c r="I66" s="11">
        <f t="shared" ref="I66" si="10">E66+G66+H66</f>
        <v>11210</v>
      </c>
    </row>
    <row r="67" spans="1:9">
      <c r="A67" s="14">
        <v>56</v>
      </c>
      <c r="B67" s="16" t="s">
        <v>48</v>
      </c>
      <c r="C67" s="16" t="s">
        <v>19</v>
      </c>
      <c r="D67" s="11" t="s">
        <v>23</v>
      </c>
      <c r="E67" s="11"/>
      <c r="F67" s="11"/>
      <c r="G67" s="11"/>
      <c r="H67" s="11">
        <v>131334</v>
      </c>
      <c r="I67" s="11">
        <f t="shared" ref="I67" si="11">E67+G67+H67</f>
        <v>131334</v>
      </c>
    </row>
    <row r="68" spans="1:9">
      <c r="A68" s="14">
        <v>57</v>
      </c>
      <c r="B68" s="16" t="s">
        <v>75</v>
      </c>
      <c r="C68" s="16" t="s">
        <v>76</v>
      </c>
      <c r="D68" s="11" t="s">
        <v>23</v>
      </c>
      <c r="E68" s="11"/>
      <c r="F68" s="11"/>
      <c r="G68" s="11"/>
      <c r="H68" s="11">
        <v>279600</v>
      </c>
      <c r="I68" s="11">
        <f t="shared" ref="I68" si="12">E68+G68+H68</f>
        <v>279600</v>
      </c>
    </row>
    <row r="69" spans="1:9">
      <c r="A69" s="14">
        <v>58</v>
      </c>
      <c r="B69" s="16" t="s">
        <v>75</v>
      </c>
      <c r="C69" s="16" t="s">
        <v>19</v>
      </c>
      <c r="D69" s="11" t="s">
        <v>23</v>
      </c>
      <c r="E69" s="11"/>
      <c r="F69" s="11"/>
      <c r="G69" s="11"/>
      <c r="H69" s="11">
        <v>315590</v>
      </c>
      <c r="I69" s="11">
        <f t="shared" si="8"/>
        <v>315590</v>
      </c>
    </row>
    <row r="70" spans="1:9">
      <c r="A70" s="14">
        <v>59</v>
      </c>
      <c r="B70" s="16" t="s">
        <v>77</v>
      </c>
      <c r="C70" s="16" t="s">
        <v>78</v>
      </c>
      <c r="D70" s="11" t="s">
        <v>23</v>
      </c>
      <c r="E70" s="11"/>
      <c r="F70" s="11"/>
      <c r="G70" s="11"/>
      <c r="H70" s="11">
        <v>29736</v>
      </c>
      <c r="I70" s="11">
        <f t="shared" si="8"/>
        <v>29736</v>
      </c>
    </row>
    <row r="71" spans="1:9">
      <c r="A71" s="14">
        <v>60</v>
      </c>
      <c r="B71" s="16" t="s">
        <v>77</v>
      </c>
      <c r="C71" s="16" t="s">
        <v>78</v>
      </c>
      <c r="D71" s="11" t="s">
        <v>23</v>
      </c>
      <c r="E71" s="11"/>
      <c r="F71" s="11"/>
      <c r="G71" s="11"/>
      <c r="H71" s="11">
        <v>92630</v>
      </c>
      <c r="I71" s="11">
        <f t="shared" si="8"/>
        <v>92630</v>
      </c>
    </row>
    <row r="72" spans="1:9">
      <c r="A72" s="14">
        <v>61</v>
      </c>
      <c r="B72" s="16" t="s">
        <v>77</v>
      </c>
      <c r="C72" s="16" t="s">
        <v>24</v>
      </c>
      <c r="D72" s="11" t="s">
        <v>23</v>
      </c>
      <c r="E72" s="11"/>
      <c r="F72" s="11"/>
      <c r="G72" s="11"/>
      <c r="H72" s="11">
        <v>78666.67</v>
      </c>
      <c r="I72" s="11">
        <f t="shared" si="8"/>
        <v>78666.67</v>
      </c>
    </row>
    <row r="73" spans="1:9">
      <c r="A73" s="14">
        <v>62</v>
      </c>
      <c r="B73" s="16" t="s">
        <v>79</v>
      </c>
      <c r="C73" s="16" t="s">
        <v>17</v>
      </c>
      <c r="D73" s="11" t="s">
        <v>23</v>
      </c>
      <c r="E73" s="11"/>
      <c r="F73" s="11"/>
      <c r="G73" s="11"/>
      <c r="H73" s="11">
        <v>10149.6</v>
      </c>
      <c r="I73" s="11">
        <f t="shared" si="8"/>
        <v>10149.6</v>
      </c>
    </row>
    <row r="74" spans="1:9">
      <c r="A74" s="14">
        <v>63</v>
      </c>
      <c r="B74" s="16" t="s">
        <v>79</v>
      </c>
      <c r="C74" s="16" t="s">
        <v>17</v>
      </c>
      <c r="D74" s="11" t="s">
        <v>23</v>
      </c>
      <c r="E74" s="11"/>
      <c r="F74" s="11"/>
      <c r="G74" s="11"/>
      <c r="H74" s="11">
        <v>8000</v>
      </c>
      <c r="I74" s="11">
        <f t="shared" si="8"/>
        <v>8000</v>
      </c>
    </row>
    <row r="75" spans="1:9">
      <c r="A75" s="14">
        <v>64</v>
      </c>
      <c r="B75" s="16" t="s">
        <v>79</v>
      </c>
      <c r="C75" s="16" t="s">
        <v>17</v>
      </c>
      <c r="D75" s="11" t="s">
        <v>23</v>
      </c>
      <c r="E75" s="11"/>
      <c r="F75" s="11"/>
      <c r="G75" s="11"/>
      <c r="H75" s="11">
        <v>13299</v>
      </c>
      <c r="I75" s="11">
        <f t="shared" ref="I75" si="13">E75+G75+H75</f>
        <v>13299</v>
      </c>
    </row>
    <row r="76" spans="1:9">
      <c r="A76" s="14">
        <v>65</v>
      </c>
      <c r="B76" s="16" t="s">
        <v>121</v>
      </c>
      <c r="C76" s="16" t="s">
        <v>17</v>
      </c>
      <c r="D76" s="11" t="s">
        <v>23</v>
      </c>
      <c r="E76" s="11"/>
      <c r="F76" s="11"/>
      <c r="G76" s="11"/>
      <c r="H76" s="11">
        <v>61099.8</v>
      </c>
      <c r="I76" s="11">
        <f t="shared" si="8"/>
        <v>61099.8</v>
      </c>
    </row>
    <row r="77" spans="1:9">
      <c r="A77" s="14">
        <v>66</v>
      </c>
      <c r="B77" s="16" t="s">
        <v>121</v>
      </c>
      <c r="C77" s="16" t="s">
        <v>17</v>
      </c>
      <c r="D77" s="11" t="s">
        <v>23</v>
      </c>
      <c r="E77" s="11"/>
      <c r="F77" s="11"/>
      <c r="G77" s="11"/>
      <c r="H77" s="11">
        <v>97125</v>
      </c>
      <c r="I77" s="11">
        <f t="shared" si="8"/>
        <v>97125</v>
      </c>
    </row>
    <row r="78" spans="1:9">
      <c r="A78" s="14">
        <v>67</v>
      </c>
      <c r="B78" s="16" t="s">
        <v>27</v>
      </c>
      <c r="C78" s="16" t="s">
        <v>32</v>
      </c>
      <c r="D78" s="11" t="s">
        <v>23</v>
      </c>
      <c r="E78" s="11"/>
      <c r="F78" s="11"/>
      <c r="G78" s="11"/>
      <c r="H78" s="11">
        <f>285595+177811.14+177561.67+243336.34</f>
        <v>884304.15</v>
      </c>
      <c r="I78" s="11">
        <f t="shared" si="8"/>
        <v>884304.15</v>
      </c>
    </row>
    <row r="79" spans="1:9">
      <c r="A79" s="14">
        <v>68</v>
      </c>
      <c r="B79" s="16" t="s">
        <v>27</v>
      </c>
      <c r="C79" s="16" t="s">
        <v>32</v>
      </c>
      <c r="D79" s="11" t="s">
        <v>23</v>
      </c>
      <c r="E79" s="11"/>
      <c r="F79" s="11"/>
      <c r="G79" s="11"/>
      <c r="H79" s="11">
        <f>114305+163360.69+209154.69+254781.74</f>
        <v>741602.12</v>
      </c>
      <c r="I79" s="11">
        <f t="shared" si="8"/>
        <v>741602.12</v>
      </c>
    </row>
    <row r="80" spans="1:9">
      <c r="A80" s="14">
        <v>69</v>
      </c>
      <c r="B80" s="16" t="s">
        <v>80</v>
      </c>
      <c r="C80" s="16" t="s">
        <v>17</v>
      </c>
      <c r="D80" s="11" t="s">
        <v>23</v>
      </c>
      <c r="E80" s="11"/>
      <c r="F80" s="11"/>
      <c r="G80" s="11"/>
      <c r="H80" s="11">
        <v>7600</v>
      </c>
      <c r="I80" s="11">
        <f t="shared" si="8"/>
        <v>7600</v>
      </c>
    </row>
    <row r="81" spans="1:9">
      <c r="A81" s="14">
        <v>70</v>
      </c>
      <c r="B81" s="16" t="s">
        <v>80</v>
      </c>
      <c r="C81" s="16" t="s">
        <v>18</v>
      </c>
      <c r="D81" s="11" t="s">
        <v>23</v>
      </c>
      <c r="E81" s="11"/>
      <c r="F81" s="11"/>
      <c r="G81" s="11"/>
      <c r="H81" s="11">
        <v>75520</v>
      </c>
      <c r="I81" s="11">
        <f t="shared" si="8"/>
        <v>75520</v>
      </c>
    </row>
    <row r="82" spans="1:9">
      <c r="A82" s="14">
        <v>71</v>
      </c>
      <c r="B82" s="16" t="s">
        <v>81</v>
      </c>
      <c r="C82" s="16" t="s">
        <v>24</v>
      </c>
      <c r="D82" s="11" t="s">
        <v>23</v>
      </c>
      <c r="E82" s="11"/>
      <c r="F82" s="11"/>
      <c r="G82" s="11"/>
      <c r="H82" s="11">
        <v>47191.62</v>
      </c>
      <c r="I82" s="11">
        <f t="shared" si="8"/>
        <v>47191.62</v>
      </c>
    </row>
    <row r="83" spans="1:9">
      <c r="A83" s="14">
        <v>72</v>
      </c>
      <c r="B83" s="16" t="s">
        <v>81</v>
      </c>
      <c r="C83" s="16" t="s">
        <v>24</v>
      </c>
      <c r="D83" s="11" t="s">
        <v>23</v>
      </c>
      <c r="E83" s="11"/>
      <c r="F83" s="11"/>
      <c r="G83" s="11"/>
      <c r="H83" s="11">
        <v>47191.62</v>
      </c>
      <c r="I83" s="11">
        <f t="shared" si="8"/>
        <v>47191.62</v>
      </c>
    </row>
    <row r="84" spans="1:9">
      <c r="A84" s="14">
        <v>73</v>
      </c>
      <c r="B84" s="16" t="s">
        <v>122</v>
      </c>
      <c r="C84" s="16" t="s">
        <v>17</v>
      </c>
      <c r="D84" s="11" t="s">
        <v>23</v>
      </c>
      <c r="E84" s="11"/>
      <c r="F84" s="11"/>
      <c r="G84" s="11"/>
      <c r="H84" s="11">
        <v>5250</v>
      </c>
      <c r="I84" s="11">
        <f t="shared" si="8"/>
        <v>5250</v>
      </c>
    </row>
    <row r="85" spans="1:9">
      <c r="A85" s="14">
        <v>74</v>
      </c>
      <c r="B85" s="16" t="s">
        <v>49</v>
      </c>
      <c r="C85" s="16" t="s">
        <v>50</v>
      </c>
      <c r="D85" s="11" t="s">
        <v>23</v>
      </c>
      <c r="E85" s="11"/>
      <c r="F85" s="11"/>
      <c r="G85" s="11"/>
      <c r="H85" s="11">
        <v>27364.2</v>
      </c>
      <c r="I85" s="11">
        <f t="shared" si="8"/>
        <v>27364.2</v>
      </c>
    </row>
    <row r="86" spans="1:9">
      <c r="A86" s="14">
        <v>75</v>
      </c>
      <c r="B86" s="16" t="s">
        <v>49</v>
      </c>
      <c r="C86" s="16" t="s">
        <v>50</v>
      </c>
      <c r="D86" s="11" t="s">
        <v>23</v>
      </c>
      <c r="E86" s="11"/>
      <c r="F86" s="11"/>
      <c r="G86" s="11"/>
      <c r="H86" s="11">
        <v>26042.6</v>
      </c>
      <c r="I86" s="11">
        <f t="shared" si="8"/>
        <v>26042.6</v>
      </c>
    </row>
    <row r="87" spans="1:9">
      <c r="A87" s="14">
        <v>76</v>
      </c>
      <c r="B87" s="16" t="s">
        <v>123</v>
      </c>
      <c r="C87" s="16" t="s">
        <v>67</v>
      </c>
      <c r="D87" s="11" t="s">
        <v>23</v>
      </c>
      <c r="E87" s="11"/>
      <c r="F87" s="11"/>
      <c r="G87" s="11"/>
      <c r="H87" s="11">
        <v>51566</v>
      </c>
      <c r="I87" s="11">
        <f t="shared" si="8"/>
        <v>51566</v>
      </c>
    </row>
    <row r="88" spans="1:9">
      <c r="A88" s="14">
        <v>77</v>
      </c>
      <c r="B88" s="16" t="s">
        <v>123</v>
      </c>
      <c r="C88" s="16" t="s">
        <v>124</v>
      </c>
      <c r="D88" s="11" t="s">
        <v>23</v>
      </c>
      <c r="E88" s="11"/>
      <c r="F88" s="11"/>
      <c r="G88" s="11"/>
      <c r="H88" s="11">
        <v>14160</v>
      </c>
      <c r="I88" s="11">
        <f t="shared" si="8"/>
        <v>14160</v>
      </c>
    </row>
    <row r="89" spans="1:9">
      <c r="A89" s="14">
        <v>78</v>
      </c>
      <c r="B89" s="16" t="s">
        <v>123</v>
      </c>
      <c r="C89" s="16" t="s">
        <v>24</v>
      </c>
      <c r="D89" s="11" t="s">
        <v>23</v>
      </c>
      <c r="E89" s="11"/>
      <c r="F89" s="11"/>
      <c r="G89" s="11"/>
      <c r="H89" s="11">
        <v>10266</v>
      </c>
      <c r="I89" s="11">
        <f t="shared" si="8"/>
        <v>10266</v>
      </c>
    </row>
    <row r="90" spans="1:9">
      <c r="A90" s="14">
        <v>79</v>
      </c>
      <c r="B90" s="16" t="s">
        <v>125</v>
      </c>
      <c r="C90" s="16" t="s">
        <v>18</v>
      </c>
      <c r="D90" s="11" t="s">
        <v>23</v>
      </c>
      <c r="E90" s="11"/>
      <c r="F90" s="11"/>
      <c r="G90" s="11"/>
      <c r="H90" s="11">
        <f>94433.04+2340</f>
        <v>96773.04</v>
      </c>
      <c r="I90" s="11">
        <f t="shared" si="8"/>
        <v>96773.04</v>
      </c>
    </row>
    <row r="91" spans="1:9">
      <c r="A91" s="14">
        <v>80</v>
      </c>
      <c r="B91" s="16" t="s">
        <v>125</v>
      </c>
      <c r="C91" s="16" t="s">
        <v>18</v>
      </c>
      <c r="D91" s="11" t="s">
        <v>23</v>
      </c>
      <c r="E91" s="11"/>
      <c r="F91" s="11"/>
      <c r="G91" s="11"/>
      <c r="H91" s="11">
        <v>46940.4</v>
      </c>
      <c r="I91" s="11">
        <f t="shared" si="8"/>
        <v>46940.4</v>
      </c>
    </row>
    <row r="92" spans="1:9">
      <c r="A92" s="14">
        <v>81</v>
      </c>
      <c r="B92" s="16" t="s">
        <v>82</v>
      </c>
      <c r="C92" s="16" t="s">
        <v>62</v>
      </c>
      <c r="D92" s="11" t="s">
        <v>23</v>
      </c>
      <c r="E92" s="11"/>
      <c r="F92" s="11"/>
      <c r="G92" s="11"/>
      <c r="H92" s="11">
        <v>10233.379999999999</v>
      </c>
      <c r="I92" s="11">
        <f t="shared" si="8"/>
        <v>10233.379999999999</v>
      </c>
    </row>
    <row r="93" spans="1:9">
      <c r="A93" s="14">
        <v>82</v>
      </c>
      <c r="B93" s="16" t="s">
        <v>82</v>
      </c>
      <c r="C93" s="16" t="s">
        <v>83</v>
      </c>
      <c r="D93" s="11" t="s">
        <v>23</v>
      </c>
      <c r="E93" s="11"/>
      <c r="F93" s="11"/>
      <c r="G93" s="11"/>
      <c r="H93" s="11">
        <v>46710.3</v>
      </c>
      <c r="I93" s="11">
        <f t="shared" si="8"/>
        <v>46710.3</v>
      </c>
    </row>
    <row r="94" spans="1:9">
      <c r="A94" s="14">
        <v>83</v>
      </c>
      <c r="B94" s="16" t="s">
        <v>82</v>
      </c>
      <c r="C94" s="16" t="s">
        <v>24</v>
      </c>
      <c r="D94" s="11" t="s">
        <v>23</v>
      </c>
      <c r="E94" s="11"/>
      <c r="F94" s="11"/>
      <c r="G94" s="11"/>
      <c r="H94" s="11">
        <v>64633.599999999999</v>
      </c>
      <c r="I94" s="11">
        <f t="shared" si="8"/>
        <v>64633.599999999999</v>
      </c>
    </row>
    <row r="95" spans="1:9">
      <c r="A95" s="14">
        <v>84</v>
      </c>
      <c r="B95" s="16" t="s">
        <v>82</v>
      </c>
      <c r="C95" s="16" t="s">
        <v>84</v>
      </c>
      <c r="D95" s="11" t="s">
        <v>23</v>
      </c>
      <c r="E95" s="11"/>
      <c r="F95" s="11"/>
      <c r="G95" s="11"/>
      <c r="H95" s="11">
        <v>156364.19</v>
      </c>
      <c r="I95" s="11">
        <f t="shared" si="8"/>
        <v>156364.19</v>
      </c>
    </row>
    <row r="96" spans="1:9">
      <c r="A96" s="14">
        <v>85</v>
      </c>
      <c r="B96" s="16" t="s">
        <v>82</v>
      </c>
      <c r="C96" s="16" t="s">
        <v>84</v>
      </c>
      <c r="D96" s="11" t="s">
        <v>23</v>
      </c>
      <c r="E96" s="11"/>
      <c r="F96" s="11"/>
      <c r="G96" s="11"/>
      <c r="H96" s="11">
        <v>83333.72</v>
      </c>
      <c r="I96" s="11">
        <f t="shared" si="8"/>
        <v>83333.72</v>
      </c>
    </row>
    <row r="97" spans="1:9">
      <c r="A97" s="14">
        <v>86</v>
      </c>
      <c r="B97" s="16" t="s">
        <v>82</v>
      </c>
      <c r="C97" s="16" t="s">
        <v>84</v>
      </c>
      <c r="D97" s="11" t="s">
        <v>23</v>
      </c>
      <c r="E97" s="11"/>
      <c r="F97" s="11"/>
      <c r="G97" s="11"/>
      <c r="H97" s="11">
        <v>15514.64</v>
      </c>
      <c r="I97" s="11">
        <f t="shared" si="8"/>
        <v>15514.64</v>
      </c>
    </row>
    <row r="98" spans="1:9">
      <c r="A98" s="14">
        <v>87</v>
      </c>
      <c r="B98" s="16" t="s">
        <v>82</v>
      </c>
      <c r="C98" s="16" t="s">
        <v>126</v>
      </c>
      <c r="D98" s="11" t="s">
        <v>23</v>
      </c>
      <c r="E98" s="11"/>
      <c r="F98" s="11"/>
      <c r="G98" s="11"/>
      <c r="H98" s="11">
        <v>136320</v>
      </c>
      <c r="I98" s="11">
        <f t="shared" si="8"/>
        <v>136320</v>
      </c>
    </row>
    <row r="99" spans="1:9">
      <c r="A99" s="14">
        <v>88</v>
      </c>
      <c r="B99" s="16" t="s">
        <v>85</v>
      </c>
      <c r="C99" s="16" t="s">
        <v>86</v>
      </c>
      <c r="D99" s="11" t="s">
        <v>23</v>
      </c>
      <c r="E99" s="11"/>
      <c r="F99" s="11"/>
      <c r="G99" s="11"/>
      <c r="H99" s="11">
        <v>21004</v>
      </c>
      <c r="I99" s="11">
        <f t="shared" si="8"/>
        <v>21004</v>
      </c>
    </row>
    <row r="100" spans="1:9">
      <c r="A100" s="14">
        <v>89</v>
      </c>
      <c r="B100" s="16" t="s">
        <v>87</v>
      </c>
      <c r="C100" s="16" t="s">
        <v>18</v>
      </c>
      <c r="D100" s="11" t="s">
        <v>23</v>
      </c>
      <c r="E100" s="11"/>
      <c r="F100" s="11"/>
      <c r="G100" s="11"/>
      <c r="H100" s="11">
        <v>29700</v>
      </c>
      <c r="I100" s="11">
        <f t="shared" si="8"/>
        <v>29700</v>
      </c>
    </row>
    <row r="101" spans="1:9">
      <c r="A101" s="14">
        <v>90</v>
      </c>
      <c r="B101" s="16" t="s">
        <v>87</v>
      </c>
      <c r="C101" s="16" t="s">
        <v>18</v>
      </c>
      <c r="D101" s="11" t="s">
        <v>23</v>
      </c>
      <c r="E101" s="11"/>
      <c r="F101" s="11"/>
      <c r="G101" s="11"/>
      <c r="H101" s="11">
        <v>29700</v>
      </c>
      <c r="I101" s="11">
        <f t="shared" si="8"/>
        <v>29700</v>
      </c>
    </row>
    <row r="102" spans="1:9">
      <c r="A102" s="14">
        <v>91</v>
      </c>
      <c r="B102" s="16" t="s">
        <v>127</v>
      </c>
      <c r="C102" s="16" t="s">
        <v>128</v>
      </c>
      <c r="D102" s="11" t="s">
        <v>23</v>
      </c>
      <c r="E102" s="11"/>
      <c r="F102" s="11"/>
      <c r="G102" s="11"/>
      <c r="H102" s="11">
        <v>358690.4</v>
      </c>
      <c r="I102" s="11">
        <f t="shared" si="8"/>
        <v>358690.4</v>
      </c>
    </row>
    <row r="103" spans="1:9">
      <c r="A103" s="14">
        <v>92</v>
      </c>
      <c r="B103" s="16" t="s">
        <v>129</v>
      </c>
      <c r="C103" s="16" t="s">
        <v>18</v>
      </c>
      <c r="D103" s="11" t="s">
        <v>23</v>
      </c>
      <c r="E103" s="11"/>
      <c r="F103" s="11"/>
      <c r="G103" s="11"/>
      <c r="H103" s="11">
        <v>10581.06</v>
      </c>
      <c r="I103" s="11">
        <f t="shared" si="8"/>
        <v>10581.06</v>
      </c>
    </row>
    <row r="104" spans="1:9">
      <c r="A104" s="14">
        <v>93</v>
      </c>
      <c r="B104" s="16" t="s">
        <v>129</v>
      </c>
      <c r="C104" s="16" t="s">
        <v>18</v>
      </c>
      <c r="D104" s="11" t="s">
        <v>23</v>
      </c>
      <c r="E104" s="11"/>
      <c r="F104" s="11"/>
      <c r="G104" s="11"/>
      <c r="H104" s="11">
        <v>111216.18</v>
      </c>
      <c r="I104" s="11">
        <f t="shared" si="8"/>
        <v>111216.18</v>
      </c>
    </row>
    <row r="105" spans="1:9">
      <c r="A105" s="14">
        <v>94</v>
      </c>
      <c r="B105" s="16" t="s">
        <v>130</v>
      </c>
      <c r="C105" s="16" t="s">
        <v>20</v>
      </c>
      <c r="D105" s="11" t="s">
        <v>23</v>
      </c>
      <c r="E105" s="11"/>
      <c r="F105" s="11"/>
      <c r="G105" s="11"/>
      <c r="H105" s="11">
        <v>39294</v>
      </c>
      <c r="I105" s="11">
        <f t="shared" si="8"/>
        <v>39294</v>
      </c>
    </row>
    <row r="106" spans="1:9">
      <c r="A106" s="14">
        <v>95</v>
      </c>
      <c r="B106" s="16" t="s">
        <v>51</v>
      </c>
      <c r="C106" s="16" t="s">
        <v>32</v>
      </c>
      <c r="D106" s="11" t="s">
        <v>23</v>
      </c>
      <c r="E106" s="11"/>
      <c r="F106" s="11"/>
      <c r="G106" s="11"/>
      <c r="H106" s="11">
        <f>9955+11275.7+17487.2</f>
        <v>38717.9</v>
      </c>
      <c r="I106" s="11">
        <f t="shared" si="8"/>
        <v>38717.9</v>
      </c>
    </row>
    <row r="107" spans="1:9">
      <c r="A107" s="14">
        <v>96</v>
      </c>
      <c r="B107" s="16" t="s">
        <v>131</v>
      </c>
      <c r="C107" s="16" t="s">
        <v>32</v>
      </c>
      <c r="D107" s="11" t="s">
        <v>23</v>
      </c>
      <c r="E107" s="11"/>
      <c r="F107" s="11"/>
      <c r="G107" s="11"/>
      <c r="H107" s="11">
        <f>21802.1+24528.4+22369.3</f>
        <v>68699.8</v>
      </c>
      <c r="I107" s="11">
        <f t="shared" si="8"/>
        <v>68699.8</v>
      </c>
    </row>
    <row r="108" spans="1:9">
      <c r="A108" s="14">
        <v>97</v>
      </c>
      <c r="B108" s="16" t="s">
        <v>131</v>
      </c>
      <c r="C108" s="16" t="s">
        <v>32</v>
      </c>
      <c r="D108" s="11" t="s">
        <v>23</v>
      </c>
      <c r="E108" s="11"/>
      <c r="F108" s="11"/>
      <c r="G108" s="11"/>
      <c r="H108" s="11">
        <f>22968.7+18180.5+27453.9+21175.4</f>
        <v>89778.5</v>
      </c>
      <c r="I108" s="11">
        <f t="shared" si="8"/>
        <v>89778.5</v>
      </c>
    </row>
    <row r="109" spans="1:9">
      <c r="A109" s="14">
        <v>98</v>
      </c>
      <c r="B109" s="16" t="s">
        <v>29</v>
      </c>
      <c r="C109" s="16" t="s">
        <v>17</v>
      </c>
      <c r="D109" s="11" t="s">
        <v>23</v>
      </c>
      <c r="E109" s="11"/>
      <c r="F109" s="11"/>
      <c r="G109" s="11"/>
      <c r="H109" s="11">
        <v>128000</v>
      </c>
      <c r="I109" s="11">
        <f t="shared" si="8"/>
        <v>128000</v>
      </c>
    </row>
    <row r="110" spans="1:9">
      <c r="A110" s="14">
        <v>99</v>
      </c>
      <c r="B110" s="16" t="s">
        <v>29</v>
      </c>
      <c r="C110" s="16" t="s">
        <v>17</v>
      </c>
      <c r="D110" s="11" t="s">
        <v>23</v>
      </c>
      <c r="E110" s="11"/>
      <c r="F110" s="11"/>
      <c r="G110" s="11"/>
      <c r="H110" s="11">
        <v>22800</v>
      </c>
      <c r="I110" s="11">
        <f t="shared" si="8"/>
        <v>22800</v>
      </c>
    </row>
    <row r="111" spans="1:9">
      <c r="A111" s="14">
        <v>100</v>
      </c>
      <c r="B111" s="16" t="s">
        <v>29</v>
      </c>
      <c r="C111" s="16" t="s">
        <v>17</v>
      </c>
      <c r="D111" s="11" t="s">
        <v>23</v>
      </c>
      <c r="E111" s="11"/>
      <c r="F111" s="11"/>
      <c r="G111" s="11"/>
      <c r="H111" s="11">
        <f>31535.25+34440</f>
        <v>65975.25</v>
      </c>
      <c r="I111" s="11">
        <f t="shared" si="8"/>
        <v>65975.25</v>
      </c>
    </row>
    <row r="112" spans="1:9">
      <c r="A112" s="14">
        <v>101</v>
      </c>
      <c r="B112" s="16" t="s">
        <v>29</v>
      </c>
      <c r="C112" s="16" t="s">
        <v>17</v>
      </c>
      <c r="D112" s="11" t="s">
        <v>23</v>
      </c>
      <c r="E112" s="11"/>
      <c r="F112" s="11"/>
      <c r="G112" s="11"/>
      <c r="H112" s="11">
        <f>12614.1+22960</f>
        <v>35574.1</v>
      </c>
      <c r="I112" s="11">
        <f t="shared" si="8"/>
        <v>35574.1</v>
      </c>
    </row>
    <row r="113" spans="1:9">
      <c r="A113" s="14">
        <v>102</v>
      </c>
      <c r="B113" s="16" t="s">
        <v>132</v>
      </c>
      <c r="C113" s="16" t="s">
        <v>20</v>
      </c>
      <c r="D113" s="11" t="s">
        <v>23</v>
      </c>
      <c r="E113" s="11"/>
      <c r="F113" s="11"/>
      <c r="G113" s="11"/>
      <c r="H113" s="11">
        <v>18785.599999999999</v>
      </c>
      <c r="I113" s="11">
        <f t="shared" si="8"/>
        <v>18785.599999999999</v>
      </c>
    </row>
    <row r="114" spans="1:9">
      <c r="A114" s="14">
        <v>103</v>
      </c>
      <c r="B114" s="16" t="s">
        <v>88</v>
      </c>
      <c r="C114" s="16" t="s">
        <v>20</v>
      </c>
      <c r="D114" s="11" t="s">
        <v>23</v>
      </c>
      <c r="E114" s="11"/>
      <c r="F114" s="11"/>
      <c r="G114" s="11"/>
      <c r="H114" s="11">
        <v>48031.9</v>
      </c>
      <c r="I114" s="11">
        <f t="shared" si="8"/>
        <v>48031.9</v>
      </c>
    </row>
    <row r="115" spans="1:9">
      <c r="A115" s="14">
        <v>104</v>
      </c>
      <c r="B115" s="16" t="s">
        <v>88</v>
      </c>
      <c r="C115" s="16" t="s">
        <v>20</v>
      </c>
      <c r="D115" s="11" t="s">
        <v>23</v>
      </c>
      <c r="E115" s="11"/>
      <c r="F115" s="11"/>
      <c r="G115" s="11"/>
      <c r="H115" s="11">
        <v>31388</v>
      </c>
      <c r="I115" s="11">
        <f t="shared" si="8"/>
        <v>31388</v>
      </c>
    </row>
    <row r="116" spans="1:9">
      <c r="A116" s="14">
        <v>105</v>
      </c>
      <c r="B116" s="16" t="s">
        <v>89</v>
      </c>
      <c r="C116" s="16" t="s">
        <v>90</v>
      </c>
      <c r="D116" s="11" t="s">
        <v>23</v>
      </c>
      <c r="E116" s="11"/>
      <c r="F116" s="11"/>
      <c r="G116" s="11"/>
      <c r="H116" s="11">
        <v>410000</v>
      </c>
      <c r="I116" s="11">
        <f t="shared" si="8"/>
        <v>410000</v>
      </c>
    </row>
    <row r="117" spans="1:9">
      <c r="A117" s="14">
        <v>106</v>
      </c>
      <c r="B117" s="16" t="s">
        <v>89</v>
      </c>
      <c r="C117" s="16" t="s">
        <v>90</v>
      </c>
      <c r="D117" s="11" t="s">
        <v>23</v>
      </c>
      <c r="E117" s="11"/>
      <c r="F117" s="11"/>
      <c r="G117" s="11"/>
      <c r="H117" s="11">
        <v>131200</v>
      </c>
      <c r="I117" s="11">
        <f t="shared" si="8"/>
        <v>131200</v>
      </c>
    </row>
    <row r="118" spans="1:9">
      <c r="A118" s="14">
        <v>107</v>
      </c>
      <c r="B118" s="16" t="s">
        <v>133</v>
      </c>
      <c r="C118" s="16" t="s">
        <v>18</v>
      </c>
      <c r="D118" s="11" t="s">
        <v>23</v>
      </c>
      <c r="E118" s="11"/>
      <c r="F118" s="11"/>
      <c r="G118" s="11"/>
      <c r="H118" s="11">
        <v>68428.479999999996</v>
      </c>
      <c r="I118" s="11">
        <f t="shared" si="8"/>
        <v>68428.479999999996</v>
      </c>
    </row>
    <row r="119" spans="1:9">
      <c r="A119" s="14">
        <v>108</v>
      </c>
      <c r="B119" s="16" t="s">
        <v>39</v>
      </c>
      <c r="C119" s="16" t="s">
        <v>40</v>
      </c>
      <c r="D119" s="11" t="s">
        <v>23</v>
      </c>
      <c r="E119" s="11"/>
      <c r="F119" s="11"/>
      <c r="G119" s="11"/>
      <c r="H119" s="11">
        <v>41894.080000000002</v>
      </c>
      <c r="I119" s="11">
        <f t="shared" si="8"/>
        <v>41894.080000000002</v>
      </c>
    </row>
    <row r="120" spans="1:9">
      <c r="A120" s="14">
        <v>109</v>
      </c>
      <c r="B120" s="16" t="s">
        <v>134</v>
      </c>
      <c r="C120" s="16" t="s">
        <v>18</v>
      </c>
      <c r="D120" s="11" t="s">
        <v>23</v>
      </c>
      <c r="E120" s="11"/>
      <c r="F120" s="11"/>
      <c r="G120" s="11"/>
      <c r="H120" s="11">
        <v>23010</v>
      </c>
      <c r="I120" s="11">
        <f t="shared" si="8"/>
        <v>23010</v>
      </c>
    </row>
    <row r="121" spans="1:9">
      <c r="A121" s="14">
        <v>110</v>
      </c>
      <c r="B121" s="16" t="s">
        <v>91</v>
      </c>
      <c r="C121" s="16" t="s">
        <v>20</v>
      </c>
      <c r="D121" s="11" t="s">
        <v>23</v>
      </c>
      <c r="E121" s="11"/>
      <c r="F121" s="11"/>
      <c r="G121" s="11"/>
      <c r="H121" s="11">
        <v>24968.799999999999</v>
      </c>
      <c r="I121" s="11">
        <f t="shared" si="8"/>
        <v>24968.799999999999</v>
      </c>
    </row>
    <row r="122" spans="1:9">
      <c r="A122" s="14">
        <v>111</v>
      </c>
      <c r="B122" s="16" t="s">
        <v>135</v>
      </c>
      <c r="C122" s="16" t="s">
        <v>18</v>
      </c>
      <c r="D122" s="11" t="s">
        <v>23</v>
      </c>
      <c r="E122" s="11"/>
      <c r="F122" s="11"/>
      <c r="G122" s="11"/>
      <c r="H122" s="11">
        <v>92925</v>
      </c>
      <c r="I122" s="11">
        <f t="shared" si="8"/>
        <v>92925</v>
      </c>
    </row>
    <row r="123" spans="1:9">
      <c r="A123" s="14">
        <v>112</v>
      </c>
      <c r="B123" s="16" t="s">
        <v>92</v>
      </c>
      <c r="C123" s="16" t="s">
        <v>17</v>
      </c>
      <c r="D123" s="11" t="s">
        <v>23</v>
      </c>
      <c r="E123" s="11"/>
      <c r="F123" s="11"/>
      <c r="G123" s="11"/>
      <c r="H123" s="11">
        <v>20250</v>
      </c>
      <c r="I123" s="11">
        <f t="shared" si="8"/>
        <v>20250</v>
      </c>
    </row>
    <row r="124" spans="1:9">
      <c r="A124" s="14">
        <v>113</v>
      </c>
      <c r="B124" s="16" t="s">
        <v>55</v>
      </c>
      <c r="C124" s="16" t="s">
        <v>78</v>
      </c>
      <c r="D124" s="11" t="s">
        <v>23</v>
      </c>
      <c r="E124" s="11"/>
      <c r="F124" s="11"/>
      <c r="G124" s="11"/>
      <c r="H124" s="11">
        <v>51754.8</v>
      </c>
      <c r="I124" s="11">
        <f t="shared" si="8"/>
        <v>51754.8</v>
      </c>
    </row>
    <row r="125" spans="1:9">
      <c r="A125" s="14">
        <v>114</v>
      </c>
      <c r="B125" s="16" t="s">
        <v>93</v>
      </c>
      <c r="C125" s="16" t="s">
        <v>94</v>
      </c>
      <c r="D125" s="11" t="s">
        <v>23</v>
      </c>
      <c r="E125" s="11"/>
      <c r="F125" s="11"/>
      <c r="G125" s="11"/>
      <c r="H125" s="11">
        <v>17700</v>
      </c>
      <c r="I125" s="11">
        <f t="shared" si="8"/>
        <v>17700</v>
      </c>
    </row>
    <row r="126" spans="1:9">
      <c r="A126" s="14">
        <v>115</v>
      </c>
      <c r="B126" s="16" t="s">
        <v>95</v>
      </c>
      <c r="C126" s="16" t="s">
        <v>17</v>
      </c>
      <c r="D126" s="11" t="s">
        <v>23</v>
      </c>
      <c r="E126" s="11"/>
      <c r="F126" s="11"/>
      <c r="G126" s="11"/>
      <c r="H126" s="11">
        <v>61330.5</v>
      </c>
      <c r="I126" s="11">
        <f t="shared" ref="I126:I180" si="14">E126+G126+H126</f>
        <v>61330.5</v>
      </c>
    </row>
    <row r="127" spans="1:9">
      <c r="A127" s="14">
        <v>116</v>
      </c>
      <c r="B127" s="16" t="s">
        <v>95</v>
      </c>
      <c r="C127" s="16" t="s">
        <v>17</v>
      </c>
      <c r="D127" s="11" t="s">
        <v>23</v>
      </c>
      <c r="E127" s="11"/>
      <c r="F127" s="11"/>
      <c r="G127" s="11"/>
      <c r="H127" s="11">
        <v>204000</v>
      </c>
      <c r="I127" s="11">
        <f t="shared" si="14"/>
        <v>204000</v>
      </c>
    </row>
    <row r="128" spans="1:9">
      <c r="A128" s="14">
        <v>117</v>
      </c>
      <c r="B128" s="16" t="s">
        <v>136</v>
      </c>
      <c r="C128" s="16" t="s">
        <v>18</v>
      </c>
      <c r="D128" s="11" t="s">
        <v>23</v>
      </c>
      <c r="E128" s="11"/>
      <c r="F128" s="11"/>
      <c r="G128" s="11"/>
      <c r="H128" s="11">
        <v>7321.05</v>
      </c>
      <c r="I128" s="11">
        <f t="shared" si="14"/>
        <v>7321.05</v>
      </c>
    </row>
    <row r="129" spans="1:9">
      <c r="A129" s="14">
        <v>118</v>
      </c>
      <c r="B129" s="16" t="s">
        <v>137</v>
      </c>
      <c r="C129" s="16" t="s">
        <v>33</v>
      </c>
      <c r="D129" s="11" t="s">
        <v>23</v>
      </c>
      <c r="E129" s="11"/>
      <c r="F129" s="11"/>
      <c r="G129" s="11"/>
      <c r="H129" s="11">
        <v>48321</v>
      </c>
      <c r="I129" s="11">
        <f t="shared" si="14"/>
        <v>48321</v>
      </c>
    </row>
    <row r="130" spans="1:9">
      <c r="A130" s="14">
        <v>119</v>
      </c>
      <c r="B130" s="16" t="s">
        <v>96</v>
      </c>
      <c r="C130" s="16" t="s">
        <v>18</v>
      </c>
      <c r="D130" s="11" t="s">
        <v>23</v>
      </c>
      <c r="E130" s="11"/>
      <c r="F130" s="11"/>
      <c r="G130" s="11"/>
      <c r="H130" s="11">
        <v>27645.02</v>
      </c>
      <c r="I130" s="11">
        <f t="shared" si="14"/>
        <v>27645.02</v>
      </c>
    </row>
    <row r="131" spans="1:9">
      <c r="A131" s="14">
        <v>120</v>
      </c>
      <c r="B131" s="16" t="s">
        <v>97</v>
      </c>
      <c r="C131" s="16" t="s">
        <v>17</v>
      </c>
      <c r="D131" s="11" t="s">
        <v>23</v>
      </c>
      <c r="E131" s="11"/>
      <c r="F131" s="11"/>
      <c r="G131" s="11"/>
      <c r="H131" s="11">
        <v>148474</v>
      </c>
      <c r="I131" s="11">
        <f t="shared" si="14"/>
        <v>148474</v>
      </c>
    </row>
    <row r="132" spans="1:9">
      <c r="A132" s="14">
        <v>121</v>
      </c>
      <c r="B132" s="16" t="s">
        <v>97</v>
      </c>
      <c r="C132" s="16" t="s">
        <v>17</v>
      </c>
      <c r="D132" s="11" t="s">
        <v>23</v>
      </c>
      <c r="E132" s="11"/>
      <c r="F132" s="11"/>
      <c r="G132" s="11"/>
      <c r="H132" s="11">
        <v>138070</v>
      </c>
      <c r="I132" s="11">
        <f t="shared" si="14"/>
        <v>138070</v>
      </c>
    </row>
    <row r="133" spans="1:9">
      <c r="A133" s="14">
        <v>122</v>
      </c>
      <c r="B133" s="16" t="s">
        <v>97</v>
      </c>
      <c r="C133" s="16" t="s">
        <v>17</v>
      </c>
      <c r="D133" s="11" t="s">
        <v>23</v>
      </c>
      <c r="E133" s="11"/>
      <c r="F133" s="11"/>
      <c r="G133" s="11"/>
      <c r="H133" s="11">
        <v>8410</v>
      </c>
      <c r="I133" s="11">
        <f t="shared" si="14"/>
        <v>8410</v>
      </c>
    </row>
    <row r="134" spans="1:9">
      <c r="A134" s="14">
        <v>123</v>
      </c>
      <c r="B134" s="16" t="s">
        <v>97</v>
      </c>
      <c r="C134" s="16" t="s">
        <v>17</v>
      </c>
      <c r="D134" s="11" t="s">
        <v>23</v>
      </c>
      <c r="E134" s="11"/>
      <c r="F134" s="11"/>
      <c r="G134" s="11"/>
      <c r="H134" s="11">
        <v>207396</v>
      </c>
      <c r="I134" s="11">
        <f t="shared" si="14"/>
        <v>207396</v>
      </c>
    </row>
    <row r="135" spans="1:9">
      <c r="A135" s="14">
        <v>124</v>
      </c>
      <c r="B135" s="16" t="s">
        <v>97</v>
      </c>
      <c r="C135" s="16" t="s">
        <v>18</v>
      </c>
      <c r="D135" s="11" t="s">
        <v>23</v>
      </c>
      <c r="E135" s="11"/>
      <c r="F135" s="11"/>
      <c r="G135" s="11"/>
      <c r="H135" s="11">
        <v>16634.28</v>
      </c>
      <c r="I135" s="11">
        <f t="shared" si="14"/>
        <v>16634.28</v>
      </c>
    </row>
    <row r="136" spans="1:9">
      <c r="A136" s="14">
        <v>125</v>
      </c>
      <c r="B136" s="16" t="s">
        <v>98</v>
      </c>
      <c r="C136" s="16" t="s">
        <v>32</v>
      </c>
      <c r="D136" s="11" t="s">
        <v>23</v>
      </c>
      <c r="E136" s="11"/>
      <c r="F136" s="11"/>
      <c r="G136" s="11"/>
      <c r="H136" s="11">
        <v>11725</v>
      </c>
      <c r="I136" s="11">
        <f t="shared" si="14"/>
        <v>11725</v>
      </c>
    </row>
    <row r="137" spans="1:9">
      <c r="A137" s="14">
        <v>126</v>
      </c>
      <c r="B137" s="16" t="s">
        <v>99</v>
      </c>
      <c r="C137" s="16" t="s">
        <v>18</v>
      </c>
      <c r="D137" s="11" t="s">
        <v>23</v>
      </c>
      <c r="E137" s="11"/>
      <c r="F137" s="11"/>
      <c r="G137" s="11"/>
      <c r="H137" s="11">
        <f>48500+24000</f>
        <v>72500</v>
      </c>
      <c r="I137" s="11">
        <f t="shared" si="14"/>
        <v>72500</v>
      </c>
    </row>
    <row r="138" spans="1:9">
      <c r="A138" s="14">
        <v>127</v>
      </c>
      <c r="B138" s="16" t="s">
        <v>99</v>
      </c>
      <c r="C138" s="16" t="s">
        <v>18</v>
      </c>
      <c r="D138" s="11" t="s">
        <v>23</v>
      </c>
      <c r="E138" s="11"/>
      <c r="F138" s="11"/>
      <c r="G138" s="11"/>
      <c r="H138" s="11">
        <v>140165</v>
      </c>
      <c r="I138" s="11">
        <f t="shared" si="14"/>
        <v>140165</v>
      </c>
    </row>
    <row r="139" spans="1:9">
      <c r="A139" s="14">
        <v>128</v>
      </c>
      <c r="B139" s="16" t="s">
        <v>99</v>
      </c>
      <c r="C139" s="16" t="s">
        <v>19</v>
      </c>
      <c r="D139" s="11" t="s">
        <v>23</v>
      </c>
      <c r="E139" s="11"/>
      <c r="F139" s="11"/>
      <c r="G139" s="11"/>
      <c r="H139" s="11">
        <v>51000</v>
      </c>
      <c r="I139" s="11">
        <f t="shared" si="14"/>
        <v>51000</v>
      </c>
    </row>
    <row r="140" spans="1:9">
      <c r="A140" s="14">
        <v>129</v>
      </c>
      <c r="B140" s="16" t="s">
        <v>100</v>
      </c>
      <c r="C140" s="16" t="s">
        <v>17</v>
      </c>
      <c r="D140" s="11" t="s">
        <v>23</v>
      </c>
      <c r="E140" s="11"/>
      <c r="F140" s="11"/>
      <c r="G140" s="11"/>
      <c r="H140" s="11">
        <v>12000</v>
      </c>
      <c r="I140" s="11">
        <f t="shared" si="14"/>
        <v>12000</v>
      </c>
    </row>
    <row r="141" spans="1:9">
      <c r="A141" s="14">
        <v>130</v>
      </c>
      <c r="B141" s="16" t="s">
        <v>100</v>
      </c>
      <c r="C141" s="16" t="s">
        <v>17</v>
      </c>
      <c r="D141" s="11" t="s">
        <v>23</v>
      </c>
      <c r="E141" s="11"/>
      <c r="F141" s="11"/>
      <c r="G141" s="11"/>
      <c r="H141" s="11">
        <v>164240</v>
      </c>
      <c r="I141" s="11">
        <f t="shared" si="14"/>
        <v>164240</v>
      </c>
    </row>
    <row r="142" spans="1:9">
      <c r="A142" s="14">
        <v>131</v>
      </c>
      <c r="B142" s="16" t="s">
        <v>34</v>
      </c>
      <c r="C142" s="16" t="s">
        <v>18</v>
      </c>
      <c r="D142" s="11" t="s">
        <v>23</v>
      </c>
      <c r="E142" s="11"/>
      <c r="F142" s="11"/>
      <c r="G142" s="11"/>
      <c r="H142" s="11">
        <v>7080</v>
      </c>
      <c r="I142" s="11">
        <f t="shared" si="14"/>
        <v>7080</v>
      </c>
    </row>
    <row r="143" spans="1:9">
      <c r="A143" s="14">
        <v>132</v>
      </c>
      <c r="B143" s="16" t="s">
        <v>138</v>
      </c>
      <c r="C143" s="16" t="s">
        <v>18</v>
      </c>
      <c r="D143" s="11" t="s">
        <v>23</v>
      </c>
      <c r="E143" s="11"/>
      <c r="F143" s="11"/>
      <c r="G143" s="11"/>
      <c r="H143" s="11">
        <v>69000</v>
      </c>
      <c r="I143" s="11">
        <f t="shared" si="14"/>
        <v>69000</v>
      </c>
    </row>
    <row r="144" spans="1:9">
      <c r="A144" s="14">
        <v>133</v>
      </c>
      <c r="B144" s="16" t="s">
        <v>138</v>
      </c>
      <c r="C144" s="16" t="s">
        <v>18</v>
      </c>
      <c r="D144" s="11" t="s">
        <v>23</v>
      </c>
      <c r="E144" s="11"/>
      <c r="F144" s="11"/>
      <c r="G144" s="11"/>
      <c r="H144" s="11">
        <v>37424.35</v>
      </c>
      <c r="I144" s="11">
        <f t="shared" si="14"/>
        <v>37424.35</v>
      </c>
    </row>
    <row r="145" spans="1:9">
      <c r="A145" s="14">
        <v>134</v>
      </c>
      <c r="B145" s="16" t="s">
        <v>101</v>
      </c>
      <c r="C145" s="16" t="s">
        <v>102</v>
      </c>
      <c r="D145" s="11" t="s">
        <v>23</v>
      </c>
      <c r="E145" s="11"/>
      <c r="F145" s="11"/>
      <c r="G145" s="11"/>
      <c r="H145" s="11">
        <v>41394.400000000001</v>
      </c>
      <c r="I145" s="11">
        <f t="shared" si="14"/>
        <v>41394.400000000001</v>
      </c>
    </row>
    <row r="146" spans="1:9">
      <c r="A146" s="14">
        <v>135</v>
      </c>
      <c r="B146" s="16" t="s">
        <v>101</v>
      </c>
      <c r="C146" s="16" t="s">
        <v>18</v>
      </c>
      <c r="D146" s="11" t="s">
        <v>23</v>
      </c>
      <c r="E146" s="11"/>
      <c r="F146" s="11"/>
      <c r="G146" s="11"/>
      <c r="H146" s="11">
        <v>19198.310000000001</v>
      </c>
      <c r="I146" s="11">
        <f t="shared" si="14"/>
        <v>19198.310000000001</v>
      </c>
    </row>
    <row r="147" spans="1:9">
      <c r="A147" s="14">
        <v>136</v>
      </c>
      <c r="B147" s="16" t="s">
        <v>101</v>
      </c>
      <c r="C147" s="16" t="s">
        <v>18</v>
      </c>
      <c r="D147" s="11" t="s">
        <v>23</v>
      </c>
      <c r="E147" s="11"/>
      <c r="F147" s="11"/>
      <c r="G147" s="11"/>
      <c r="H147" s="11">
        <f>124582.04+12988.26</f>
        <v>137570.29999999999</v>
      </c>
      <c r="I147" s="11">
        <f t="shared" si="14"/>
        <v>137570.29999999999</v>
      </c>
    </row>
    <row r="148" spans="1:9">
      <c r="A148" s="14">
        <v>137</v>
      </c>
      <c r="B148" s="16" t="s">
        <v>101</v>
      </c>
      <c r="C148" s="16" t="s">
        <v>18</v>
      </c>
      <c r="D148" s="11" t="s">
        <v>23</v>
      </c>
      <c r="E148" s="11"/>
      <c r="F148" s="11"/>
      <c r="G148" s="11"/>
      <c r="H148" s="11">
        <v>6210.05</v>
      </c>
      <c r="I148" s="11">
        <f t="shared" si="14"/>
        <v>6210.05</v>
      </c>
    </row>
    <row r="149" spans="1:9">
      <c r="A149" s="14">
        <v>138</v>
      </c>
      <c r="B149" s="16" t="s">
        <v>22</v>
      </c>
      <c r="C149" s="16" t="s">
        <v>17</v>
      </c>
      <c r="D149" s="11" t="s">
        <v>23</v>
      </c>
      <c r="E149" s="11"/>
      <c r="F149" s="11"/>
      <c r="G149" s="11"/>
      <c r="H149" s="11">
        <v>6500</v>
      </c>
      <c r="I149" s="11">
        <f t="shared" si="14"/>
        <v>6500</v>
      </c>
    </row>
    <row r="150" spans="1:9">
      <c r="A150" s="14">
        <v>139</v>
      </c>
      <c r="B150" s="16" t="s">
        <v>22</v>
      </c>
      <c r="C150" s="16" t="s">
        <v>17</v>
      </c>
      <c r="D150" s="11" t="s">
        <v>23</v>
      </c>
      <c r="E150" s="11"/>
      <c r="F150" s="11"/>
      <c r="G150" s="11"/>
      <c r="H150" s="11">
        <v>33269.5</v>
      </c>
      <c r="I150" s="11">
        <f t="shared" si="14"/>
        <v>33269.5</v>
      </c>
    </row>
    <row r="151" spans="1:9">
      <c r="A151" s="14">
        <v>140</v>
      </c>
      <c r="B151" s="16" t="s">
        <v>22</v>
      </c>
      <c r="C151" s="16" t="s">
        <v>19</v>
      </c>
      <c r="D151" s="11" t="s">
        <v>23</v>
      </c>
      <c r="E151" s="11"/>
      <c r="F151" s="11"/>
      <c r="G151" s="11"/>
      <c r="H151" s="11">
        <v>32130</v>
      </c>
      <c r="I151" s="11">
        <f t="shared" si="14"/>
        <v>32130</v>
      </c>
    </row>
    <row r="152" spans="1:9">
      <c r="A152" s="14">
        <v>141</v>
      </c>
      <c r="B152" s="16" t="s">
        <v>22</v>
      </c>
      <c r="C152" s="16" t="s">
        <v>17</v>
      </c>
      <c r="D152" s="11" t="s">
        <v>23</v>
      </c>
      <c r="E152" s="11"/>
      <c r="F152" s="11"/>
      <c r="G152" s="11"/>
      <c r="H152" s="11">
        <v>33269.5</v>
      </c>
      <c r="I152" s="11">
        <f t="shared" si="14"/>
        <v>33269.5</v>
      </c>
    </row>
    <row r="153" spans="1:9">
      <c r="A153" s="14">
        <v>142</v>
      </c>
      <c r="B153" s="16" t="s">
        <v>22</v>
      </c>
      <c r="C153" s="16" t="s">
        <v>19</v>
      </c>
      <c r="D153" s="11" t="s">
        <v>23</v>
      </c>
      <c r="E153" s="11"/>
      <c r="F153" s="11"/>
      <c r="G153" s="11"/>
      <c r="H153" s="11">
        <v>102314</v>
      </c>
      <c r="I153" s="11">
        <f t="shared" si="14"/>
        <v>102314</v>
      </c>
    </row>
    <row r="154" spans="1:9">
      <c r="A154" s="14">
        <v>143</v>
      </c>
      <c r="B154" s="16" t="s">
        <v>22</v>
      </c>
      <c r="C154" s="16" t="s">
        <v>17</v>
      </c>
      <c r="D154" s="11" t="s">
        <v>23</v>
      </c>
      <c r="E154" s="11"/>
      <c r="F154" s="11"/>
      <c r="G154" s="11"/>
      <c r="H154" s="11">
        <f>29700+181942.6</f>
        <v>211642.6</v>
      </c>
      <c r="I154" s="11">
        <f t="shared" si="14"/>
        <v>211642.6</v>
      </c>
    </row>
    <row r="155" spans="1:9">
      <c r="A155" s="14">
        <v>144</v>
      </c>
      <c r="B155" s="16" t="s">
        <v>103</v>
      </c>
      <c r="C155" s="16" t="s">
        <v>33</v>
      </c>
      <c r="D155" s="11" t="s">
        <v>23</v>
      </c>
      <c r="E155" s="11"/>
      <c r="F155" s="11"/>
      <c r="G155" s="11"/>
      <c r="H155" s="11">
        <v>5841</v>
      </c>
      <c r="I155" s="11">
        <f t="shared" si="14"/>
        <v>5841</v>
      </c>
    </row>
    <row r="156" spans="1:9">
      <c r="A156" s="14">
        <v>145</v>
      </c>
      <c r="B156" s="16" t="s">
        <v>56</v>
      </c>
      <c r="C156" s="16" t="s">
        <v>24</v>
      </c>
      <c r="D156" s="11" t="s">
        <v>23</v>
      </c>
      <c r="E156" s="11"/>
      <c r="F156" s="11"/>
      <c r="G156" s="11"/>
      <c r="H156" s="11">
        <v>71024.2</v>
      </c>
      <c r="I156" s="11">
        <f t="shared" si="14"/>
        <v>71024.2</v>
      </c>
    </row>
    <row r="157" spans="1:9">
      <c r="A157" s="14">
        <v>146</v>
      </c>
      <c r="B157" s="16" t="s">
        <v>56</v>
      </c>
      <c r="C157" s="16" t="s">
        <v>24</v>
      </c>
      <c r="D157" s="11" t="s">
        <v>23</v>
      </c>
      <c r="E157" s="11"/>
      <c r="F157" s="11"/>
      <c r="G157" s="11"/>
      <c r="H157" s="11">
        <v>30621</v>
      </c>
      <c r="I157" s="11">
        <f t="shared" si="14"/>
        <v>30621</v>
      </c>
    </row>
    <row r="158" spans="1:9">
      <c r="A158" s="14">
        <v>147</v>
      </c>
      <c r="B158" s="16" t="s">
        <v>104</v>
      </c>
      <c r="C158" s="16" t="s">
        <v>35</v>
      </c>
      <c r="D158" s="11" t="s">
        <v>23</v>
      </c>
      <c r="E158" s="11"/>
      <c r="F158" s="11"/>
      <c r="G158" s="11"/>
      <c r="H158" s="11">
        <v>8473.34</v>
      </c>
      <c r="I158" s="11">
        <f t="shared" si="14"/>
        <v>8473.34</v>
      </c>
    </row>
    <row r="159" spans="1:9">
      <c r="A159" s="14">
        <v>148</v>
      </c>
      <c r="B159" s="16" t="s">
        <v>104</v>
      </c>
      <c r="C159" s="16" t="s">
        <v>35</v>
      </c>
      <c r="D159" s="11" t="s">
        <v>23</v>
      </c>
      <c r="E159" s="11"/>
      <c r="F159" s="11"/>
      <c r="G159" s="11"/>
      <c r="H159" s="11">
        <v>35051.19</v>
      </c>
      <c r="I159" s="11">
        <f t="shared" si="14"/>
        <v>35051.19</v>
      </c>
    </row>
    <row r="160" spans="1:9">
      <c r="A160" s="14">
        <v>149</v>
      </c>
      <c r="B160" s="16" t="s">
        <v>104</v>
      </c>
      <c r="C160" s="16" t="s">
        <v>35</v>
      </c>
      <c r="D160" s="11" t="s">
        <v>23</v>
      </c>
      <c r="E160" s="11"/>
      <c r="F160" s="11"/>
      <c r="G160" s="11"/>
      <c r="H160" s="11">
        <v>94163.53</v>
      </c>
      <c r="I160" s="11">
        <f t="shared" si="14"/>
        <v>94163.53</v>
      </c>
    </row>
    <row r="161" spans="1:9">
      <c r="A161" s="14">
        <v>150</v>
      </c>
      <c r="B161" s="16" t="s">
        <v>104</v>
      </c>
      <c r="C161" s="16" t="s">
        <v>35</v>
      </c>
      <c r="D161" s="11" t="s">
        <v>23</v>
      </c>
      <c r="E161" s="11"/>
      <c r="F161" s="11"/>
      <c r="G161" s="11"/>
      <c r="H161" s="11">
        <v>68364.84</v>
      </c>
      <c r="I161" s="11">
        <f t="shared" si="14"/>
        <v>68364.84</v>
      </c>
    </row>
    <row r="162" spans="1:9">
      <c r="A162" s="14">
        <v>151</v>
      </c>
      <c r="B162" s="16" t="s">
        <v>105</v>
      </c>
      <c r="C162" s="16" t="s">
        <v>17</v>
      </c>
      <c r="D162" s="11" t="s">
        <v>23</v>
      </c>
      <c r="E162" s="11"/>
      <c r="F162" s="11"/>
      <c r="G162" s="11"/>
      <c r="H162" s="11">
        <v>29690</v>
      </c>
      <c r="I162" s="11">
        <f t="shared" si="14"/>
        <v>29690</v>
      </c>
    </row>
    <row r="163" spans="1:9">
      <c r="A163" s="14">
        <v>152</v>
      </c>
      <c r="B163" s="16" t="s">
        <v>37</v>
      </c>
      <c r="C163" s="16" t="s">
        <v>18</v>
      </c>
      <c r="D163" s="11" t="s">
        <v>23</v>
      </c>
      <c r="E163" s="11"/>
      <c r="F163" s="11"/>
      <c r="G163" s="11"/>
      <c r="H163" s="11">
        <v>220726.08</v>
      </c>
      <c r="I163" s="11">
        <f t="shared" si="14"/>
        <v>220726.08</v>
      </c>
    </row>
    <row r="164" spans="1:9">
      <c r="A164" s="14">
        <v>153</v>
      </c>
      <c r="B164" s="16" t="s">
        <v>37</v>
      </c>
      <c r="C164" s="16" t="s">
        <v>18</v>
      </c>
      <c r="D164" s="11" t="s">
        <v>23</v>
      </c>
      <c r="E164" s="11"/>
      <c r="F164" s="11"/>
      <c r="G164" s="11"/>
      <c r="H164" s="11">
        <v>133939.44</v>
      </c>
      <c r="I164" s="11">
        <f t="shared" si="14"/>
        <v>133939.44</v>
      </c>
    </row>
    <row r="165" spans="1:9">
      <c r="A165" s="14">
        <v>154</v>
      </c>
      <c r="B165" s="16" t="s">
        <v>37</v>
      </c>
      <c r="C165" s="16" t="s">
        <v>18</v>
      </c>
      <c r="D165" s="11" t="s">
        <v>23</v>
      </c>
      <c r="E165" s="11"/>
      <c r="F165" s="11"/>
      <c r="G165" s="11"/>
      <c r="H165" s="11">
        <v>404293.14</v>
      </c>
      <c r="I165" s="11">
        <f t="shared" si="14"/>
        <v>404293.14</v>
      </c>
    </row>
    <row r="166" spans="1:9">
      <c r="A166" s="14">
        <v>155</v>
      </c>
      <c r="B166" s="16" t="s">
        <v>37</v>
      </c>
      <c r="C166" s="16" t="s">
        <v>19</v>
      </c>
      <c r="D166" s="11" t="s">
        <v>23</v>
      </c>
      <c r="E166" s="11"/>
      <c r="F166" s="11"/>
      <c r="G166" s="11"/>
      <c r="H166" s="11">
        <v>305488.18</v>
      </c>
      <c r="I166" s="11">
        <f t="shared" si="14"/>
        <v>305488.18</v>
      </c>
    </row>
    <row r="167" spans="1:9">
      <c r="A167" s="14">
        <v>156</v>
      </c>
      <c r="B167" s="16" t="s">
        <v>37</v>
      </c>
      <c r="C167" s="16" t="s">
        <v>18</v>
      </c>
      <c r="D167" s="11" t="s">
        <v>23</v>
      </c>
      <c r="E167" s="11"/>
      <c r="F167" s="11"/>
      <c r="G167" s="11"/>
      <c r="H167" s="11">
        <v>177332.76</v>
      </c>
      <c r="I167" s="11">
        <f t="shared" si="14"/>
        <v>177332.76</v>
      </c>
    </row>
    <row r="168" spans="1:9">
      <c r="A168" s="14">
        <v>157</v>
      </c>
      <c r="B168" s="16" t="s">
        <v>106</v>
      </c>
      <c r="C168" s="16" t="s">
        <v>18</v>
      </c>
      <c r="D168" s="11" t="s">
        <v>23</v>
      </c>
      <c r="E168" s="11"/>
      <c r="F168" s="11"/>
      <c r="G168" s="11"/>
      <c r="H168" s="11">
        <v>58104</v>
      </c>
      <c r="I168" s="11">
        <f t="shared" si="14"/>
        <v>58104</v>
      </c>
    </row>
    <row r="169" spans="1:9">
      <c r="A169" s="14">
        <v>158</v>
      </c>
      <c r="B169" s="16" t="s">
        <v>106</v>
      </c>
      <c r="C169" s="16" t="s">
        <v>19</v>
      </c>
      <c r="D169" s="11" t="s">
        <v>23</v>
      </c>
      <c r="E169" s="11"/>
      <c r="F169" s="11"/>
      <c r="G169" s="11"/>
      <c r="H169" s="11">
        <v>30456</v>
      </c>
      <c r="I169" s="11">
        <f t="shared" si="14"/>
        <v>30456</v>
      </c>
    </row>
    <row r="170" spans="1:9">
      <c r="A170" s="14">
        <v>159</v>
      </c>
      <c r="B170" s="16" t="s">
        <v>28</v>
      </c>
      <c r="C170" s="16" t="s">
        <v>41</v>
      </c>
      <c r="D170" s="11" t="s">
        <v>23</v>
      </c>
      <c r="E170" s="11"/>
      <c r="F170" s="11"/>
      <c r="G170" s="11"/>
      <c r="H170" s="11">
        <v>6844</v>
      </c>
      <c r="I170" s="11">
        <f t="shared" si="14"/>
        <v>6844</v>
      </c>
    </row>
    <row r="171" spans="1:9">
      <c r="A171" s="14">
        <v>160</v>
      </c>
      <c r="B171" s="16" t="s">
        <v>28</v>
      </c>
      <c r="C171" s="16" t="s">
        <v>41</v>
      </c>
      <c r="D171" s="11" t="s">
        <v>23</v>
      </c>
      <c r="E171" s="11"/>
      <c r="F171" s="11"/>
      <c r="G171" s="11"/>
      <c r="H171" s="11">
        <v>6844</v>
      </c>
      <c r="I171" s="11">
        <f t="shared" si="14"/>
        <v>6844</v>
      </c>
    </row>
    <row r="172" spans="1:9">
      <c r="A172" s="14">
        <v>161</v>
      </c>
      <c r="B172" s="16" t="s">
        <v>107</v>
      </c>
      <c r="C172" s="16" t="s">
        <v>66</v>
      </c>
      <c r="D172" s="11" t="s">
        <v>23</v>
      </c>
      <c r="E172" s="11"/>
      <c r="F172" s="11"/>
      <c r="G172" s="11"/>
      <c r="H172" s="11">
        <v>100000</v>
      </c>
      <c r="I172" s="11">
        <f t="shared" si="14"/>
        <v>100000</v>
      </c>
    </row>
    <row r="173" spans="1:9">
      <c r="A173" s="14">
        <v>162</v>
      </c>
      <c r="B173" s="16" t="s">
        <v>107</v>
      </c>
      <c r="C173" s="16" t="s">
        <v>66</v>
      </c>
      <c r="D173" s="11" t="s">
        <v>23</v>
      </c>
      <c r="E173" s="11"/>
      <c r="F173" s="11"/>
      <c r="G173" s="11"/>
      <c r="H173" s="11">
        <v>100000</v>
      </c>
      <c r="I173" s="11">
        <f t="shared" si="14"/>
        <v>100000</v>
      </c>
    </row>
    <row r="174" spans="1:9">
      <c r="A174" s="14">
        <v>163</v>
      </c>
      <c r="B174" s="16" t="s">
        <v>108</v>
      </c>
      <c r="C174" s="16" t="s">
        <v>109</v>
      </c>
      <c r="D174" s="11" t="s">
        <v>23</v>
      </c>
      <c r="E174" s="11"/>
      <c r="F174" s="11"/>
      <c r="G174" s="11"/>
      <c r="H174" s="11">
        <v>69337.98</v>
      </c>
      <c r="I174" s="11">
        <f t="shared" si="14"/>
        <v>69337.98</v>
      </c>
    </row>
    <row r="175" spans="1:9">
      <c r="A175" s="14">
        <v>164</v>
      </c>
      <c r="B175" s="16" t="s">
        <v>52</v>
      </c>
      <c r="C175" s="16" t="s">
        <v>53</v>
      </c>
      <c r="D175" s="11" t="s">
        <v>23</v>
      </c>
      <c r="E175" s="11"/>
      <c r="F175" s="11"/>
      <c r="G175" s="11"/>
      <c r="H175" s="11">
        <f>65864.65+41212.68</f>
        <v>107077.32999999999</v>
      </c>
      <c r="I175" s="11">
        <f t="shared" si="14"/>
        <v>107077.32999999999</v>
      </c>
    </row>
    <row r="176" spans="1:9">
      <c r="A176" s="14">
        <v>165</v>
      </c>
      <c r="B176" s="16" t="s">
        <v>52</v>
      </c>
      <c r="C176" s="16" t="s">
        <v>110</v>
      </c>
      <c r="D176" s="11" t="s">
        <v>23</v>
      </c>
      <c r="E176" s="11"/>
      <c r="F176" s="11"/>
      <c r="G176" s="11"/>
      <c r="H176" s="11">
        <v>51312.3</v>
      </c>
      <c r="I176" s="11">
        <f t="shared" si="14"/>
        <v>51312.3</v>
      </c>
    </row>
    <row r="177" spans="1:9">
      <c r="A177" s="14">
        <v>166</v>
      </c>
      <c r="B177" s="16" t="s">
        <v>52</v>
      </c>
      <c r="C177" s="16" t="s">
        <v>110</v>
      </c>
      <c r="D177" s="11" t="s">
        <v>23</v>
      </c>
      <c r="E177" s="11"/>
      <c r="F177" s="11"/>
      <c r="G177" s="11"/>
      <c r="H177" s="11">
        <f>62970.7+35855.48</f>
        <v>98826.18</v>
      </c>
      <c r="I177" s="11">
        <f t="shared" si="14"/>
        <v>98826.18</v>
      </c>
    </row>
    <row r="178" spans="1:9">
      <c r="A178" s="14">
        <v>167</v>
      </c>
      <c r="B178" s="16" t="s">
        <v>36</v>
      </c>
      <c r="C178" s="16" t="s">
        <v>111</v>
      </c>
      <c r="D178" s="11" t="s">
        <v>23</v>
      </c>
      <c r="E178" s="11"/>
      <c r="F178" s="11"/>
      <c r="G178" s="11"/>
      <c r="H178" s="11">
        <f>51070+25960</f>
        <v>77030</v>
      </c>
      <c r="I178" s="11">
        <f t="shared" si="14"/>
        <v>77030</v>
      </c>
    </row>
    <row r="179" spans="1:9">
      <c r="A179" s="14">
        <v>168</v>
      </c>
      <c r="B179" s="16" t="s">
        <v>36</v>
      </c>
      <c r="C179" s="16" t="s">
        <v>111</v>
      </c>
      <c r="D179" s="11" t="s">
        <v>23</v>
      </c>
      <c r="E179" s="11"/>
      <c r="F179" s="11"/>
      <c r="G179" s="11"/>
      <c r="H179" s="11">
        <v>59000</v>
      </c>
      <c r="I179" s="11">
        <f t="shared" si="14"/>
        <v>59000</v>
      </c>
    </row>
    <row r="180" spans="1:9">
      <c r="A180" s="14">
        <v>169</v>
      </c>
      <c r="B180" s="16" t="s">
        <v>36</v>
      </c>
      <c r="C180" s="16" t="s">
        <v>139</v>
      </c>
      <c r="D180" s="11" t="s">
        <v>23</v>
      </c>
      <c r="E180" s="11"/>
      <c r="F180" s="11"/>
      <c r="G180" s="11"/>
      <c r="H180" s="11">
        <v>156975.4</v>
      </c>
      <c r="I180" s="11">
        <f t="shared" si="14"/>
        <v>156975.4</v>
      </c>
    </row>
    <row r="181" spans="1:9" ht="15.75" thickBot="1">
      <c r="B181" s="8"/>
      <c r="H181" s="15">
        <f>SUM(H12:H180)</f>
        <v>17274010.59</v>
      </c>
      <c r="I181" s="15">
        <f>SUM(I12:I180)</f>
        <v>17274010.59</v>
      </c>
    </row>
    <row r="182" spans="1:9" ht="15.75" thickTop="1">
      <c r="B182" s="8"/>
    </row>
    <row r="183" spans="1:9">
      <c r="B183" s="8"/>
    </row>
    <row r="184" spans="1:9">
      <c r="B184" s="8"/>
    </row>
    <row r="186" spans="1:9" ht="15.75">
      <c r="B186" s="17" t="s">
        <v>5</v>
      </c>
      <c r="C186" s="20" t="s">
        <v>4</v>
      </c>
      <c r="D186" s="20"/>
      <c r="G186" s="4" t="s">
        <v>3</v>
      </c>
    </row>
    <row r="187" spans="1:9">
      <c r="A187" s="6"/>
      <c r="B187" s="9"/>
      <c r="C187" s="9"/>
      <c r="D187" s="6"/>
      <c r="E187" s="6"/>
      <c r="F187" s="6"/>
      <c r="G187" s="6"/>
      <c r="H187" s="6"/>
    </row>
    <row r="188" spans="1:9">
      <c r="A188" s="6"/>
      <c r="B188" s="9"/>
      <c r="C188" s="9"/>
      <c r="D188" s="6"/>
      <c r="E188" s="6"/>
      <c r="F188" s="6"/>
      <c r="G188" s="6"/>
      <c r="H188" s="6"/>
    </row>
    <row r="189" spans="1:9">
      <c r="A189" s="1"/>
      <c r="B189" s="10"/>
      <c r="C189" s="10"/>
      <c r="D189" s="5"/>
      <c r="E189" s="7"/>
      <c r="F189" s="7"/>
      <c r="G189" s="7"/>
      <c r="H189" s="7"/>
    </row>
    <row r="190" spans="1:9">
      <c r="A190" s="1"/>
      <c r="B190" s="18" t="s">
        <v>2</v>
      </c>
      <c r="C190" s="22" t="s">
        <v>1</v>
      </c>
      <c r="D190" s="22"/>
      <c r="E190" s="20" t="s">
        <v>0</v>
      </c>
      <c r="F190" s="20"/>
      <c r="G190" s="20"/>
      <c r="H190" s="20"/>
    </row>
  </sheetData>
  <mergeCells count="12">
    <mergeCell ref="A4:I4"/>
    <mergeCell ref="A3:I3"/>
    <mergeCell ref="A2:I2"/>
    <mergeCell ref="A1:I1"/>
    <mergeCell ref="A5:I5"/>
    <mergeCell ref="A6:I6"/>
    <mergeCell ref="A7:I7"/>
    <mergeCell ref="A10:I10"/>
    <mergeCell ref="A8:I8"/>
    <mergeCell ref="C190:D190"/>
    <mergeCell ref="E190:H190"/>
    <mergeCell ref="C186:D186"/>
  </mergeCells>
  <pageMargins left="0.11811023622047245" right="0" top="0.74803149606299213" bottom="0.74803149606299213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jortiz</cp:lastModifiedBy>
  <cp:lastPrinted>2024-04-04T12:37:54Z</cp:lastPrinted>
  <dcterms:created xsi:type="dcterms:W3CDTF">2022-04-28T15:08:26Z</dcterms:created>
  <dcterms:modified xsi:type="dcterms:W3CDTF">2024-05-08T14:39:26Z</dcterms:modified>
</cp:coreProperties>
</file>